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ttps://aarhusuniversitet-my.sharepoint.com/personal/au541808_uni_au_dk/Documents/Dokumenter/DFF/"/>
    </mc:Choice>
  </mc:AlternateContent>
  <xr:revisionPtr revIDLastSave="3" documentId="13_ncr:1_{44BBCFD5-1379-417F-8DD5-825CB90FB290}" xr6:coauthVersionLast="45" xr6:coauthVersionMax="45" xr10:uidLastSave="{878AF45F-A2DA-4B90-872F-D6292509E975}"/>
  <bookViews>
    <workbookView xWindow="-120" yWindow="-120" windowWidth="29040" windowHeight="15840" xr2:uid="{00000000-000D-0000-FFFF-FFFF00000000}"/>
  </bookViews>
  <sheets>
    <sheet name="AU" sheetId="1" r:id="rId1"/>
    <sheet name="Partner 2" sheetId="7" r:id="rId2"/>
    <sheet name="Partner 3" sheetId="8" r:id="rId3"/>
    <sheet name="Partner 4" sheetId="9" r:id="rId4"/>
    <sheet name="Partner 5" sheetId="10" r:id="rId5"/>
    <sheet name="Lister" sheetId="2" state="hidden" r:id="rId6"/>
    <sheet name="TOTAL" sheetId="6" r:id="rId7"/>
    <sheet name="Budget example - FP2" sheetId="3" r:id="rId8"/>
    <sheet name="For E-grant - example" sheetId="4" r:id="rId9"/>
    <sheet name="Useful budget justifications" sheetId="5" r:id="rId10"/>
  </sheets>
  <externalReferences>
    <externalReference r:id="rId11"/>
    <externalReference r:id="rId12"/>
    <externalReference r:id="rId13"/>
  </externalReferences>
  <definedNames>
    <definedName name="AntalPost">COUNTIF([1]Budget!$A$26:'[1]Budget'!$A$40,"Postdoc")</definedName>
    <definedName name="FirstYear">2021</definedName>
    <definedName name="Monthsorhours">[2]Sheet1!$A$1:$A$2</definedName>
    <definedName name="ProjektSlut">[1]Budget!$C$7</definedName>
    <definedName name="ProjektStart">[1]Budget!$C$6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1" l="1"/>
  <c r="C19" i="1"/>
  <c r="C18" i="1"/>
  <c r="C17" i="1"/>
  <c r="C16" i="1"/>
  <c r="C15" i="1"/>
  <c r="O17" i="1" l="1"/>
  <c r="O16" i="1"/>
  <c r="O15" i="1"/>
  <c r="Q4" i="1" l="1"/>
  <c r="R4" i="1"/>
  <c r="S4" i="1"/>
  <c r="T4" i="1"/>
  <c r="U4" i="1"/>
  <c r="V4" i="1"/>
  <c r="P4" i="1"/>
  <c r="I6" i="6" l="1"/>
  <c r="O40" i="10" l="1"/>
  <c r="V38" i="10"/>
  <c r="U38" i="10"/>
  <c r="T38" i="10"/>
  <c r="S38" i="10"/>
  <c r="R38" i="10"/>
  <c r="Q38" i="10"/>
  <c r="P38" i="10"/>
  <c r="J38" i="10"/>
  <c r="I38" i="10"/>
  <c r="H38" i="10"/>
  <c r="G38" i="10"/>
  <c r="F38" i="10"/>
  <c r="E38" i="10"/>
  <c r="D38" i="10"/>
  <c r="V37" i="10"/>
  <c r="U37" i="10"/>
  <c r="T37" i="10"/>
  <c r="S37" i="10"/>
  <c r="R37" i="10"/>
  <c r="Q37" i="10"/>
  <c r="P37" i="10"/>
  <c r="J37" i="10"/>
  <c r="I37" i="10"/>
  <c r="H37" i="10"/>
  <c r="G37" i="10"/>
  <c r="F37" i="10"/>
  <c r="E37" i="10"/>
  <c r="D37" i="10"/>
  <c r="W36" i="10"/>
  <c r="K36" i="10"/>
  <c r="W35" i="10"/>
  <c r="K35" i="10"/>
  <c r="W34" i="10"/>
  <c r="K34" i="10"/>
  <c r="W33" i="10"/>
  <c r="K33" i="10"/>
  <c r="W32" i="10"/>
  <c r="K32" i="10"/>
  <c r="W31" i="10"/>
  <c r="K31" i="10"/>
  <c r="V30" i="10"/>
  <c r="U30" i="10"/>
  <c r="T30" i="10"/>
  <c r="S30" i="10"/>
  <c r="R30" i="10"/>
  <c r="Q30" i="10"/>
  <c r="P30" i="10"/>
  <c r="J30" i="10"/>
  <c r="I30" i="10"/>
  <c r="H30" i="10"/>
  <c r="G30" i="10"/>
  <c r="F30" i="10"/>
  <c r="E30" i="10"/>
  <c r="D30" i="10"/>
  <c r="V29" i="10"/>
  <c r="U29" i="10"/>
  <c r="T29" i="10"/>
  <c r="S29" i="10"/>
  <c r="R29" i="10"/>
  <c r="W29" i="10" s="1"/>
  <c r="Q29" i="10"/>
  <c r="P29" i="10"/>
  <c r="J29" i="10"/>
  <c r="I29" i="10"/>
  <c r="H29" i="10"/>
  <c r="G29" i="10"/>
  <c r="F29" i="10"/>
  <c r="E29" i="10"/>
  <c r="D29" i="10"/>
  <c r="W28" i="10"/>
  <c r="K28" i="10"/>
  <c r="W27" i="10"/>
  <c r="K27" i="10"/>
  <c r="W26" i="10"/>
  <c r="K26" i="10"/>
  <c r="O23" i="10"/>
  <c r="T22" i="10" s="1"/>
  <c r="U22" i="10"/>
  <c r="N22" i="10"/>
  <c r="J22" i="10"/>
  <c r="I22" i="10"/>
  <c r="H22" i="10"/>
  <c r="G22" i="10"/>
  <c r="F22" i="10"/>
  <c r="E22" i="10"/>
  <c r="D22" i="10"/>
  <c r="B22" i="10"/>
  <c r="N21" i="10"/>
  <c r="J21" i="10"/>
  <c r="I21" i="10"/>
  <c r="H21" i="10"/>
  <c r="G21" i="10"/>
  <c r="F21" i="10"/>
  <c r="E21" i="10"/>
  <c r="D21" i="10"/>
  <c r="B21" i="10"/>
  <c r="U20" i="10"/>
  <c r="N20" i="10"/>
  <c r="J20" i="10"/>
  <c r="I20" i="10"/>
  <c r="H20" i="10"/>
  <c r="G20" i="10"/>
  <c r="F20" i="10"/>
  <c r="E20" i="10"/>
  <c r="D20" i="10"/>
  <c r="B20" i="10"/>
  <c r="V19" i="10"/>
  <c r="S19" i="10"/>
  <c r="N19" i="10"/>
  <c r="J19" i="10"/>
  <c r="I19" i="10"/>
  <c r="H19" i="10"/>
  <c r="G19" i="10"/>
  <c r="F19" i="10"/>
  <c r="E19" i="10"/>
  <c r="D19" i="10"/>
  <c r="B19" i="10"/>
  <c r="Q18" i="10"/>
  <c r="P18" i="10"/>
  <c r="N18" i="10"/>
  <c r="J18" i="10"/>
  <c r="F18" i="10"/>
  <c r="E18" i="10"/>
  <c r="C18" i="10"/>
  <c r="I18" i="10" s="1"/>
  <c r="B18" i="10"/>
  <c r="T17" i="10"/>
  <c r="S17" i="10"/>
  <c r="N17" i="10"/>
  <c r="J17" i="10"/>
  <c r="I17" i="10"/>
  <c r="H17" i="10"/>
  <c r="G17" i="10"/>
  <c r="F17" i="10"/>
  <c r="E17" i="10"/>
  <c r="D17" i="10"/>
  <c r="B17" i="10"/>
  <c r="V16" i="10"/>
  <c r="R16" i="10"/>
  <c r="N16" i="10"/>
  <c r="J16" i="10"/>
  <c r="I16" i="10"/>
  <c r="H16" i="10"/>
  <c r="G16" i="10"/>
  <c r="F16" i="10"/>
  <c r="E16" i="10"/>
  <c r="D16" i="10"/>
  <c r="B16" i="10"/>
  <c r="Q15" i="10"/>
  <c r="P15" i="10"/>
  <c r="N15" i="10"/>
  <c r="J15" i="10"/>
  <c r="I15" i="10"/>
  <c r="H15" i="10"/>
  <c r="G15" i="10"/>
  <c r="F15" i="10"/>
  <c r="E15" i="10"/>
  <c r="D15" i="10"/>
  <c r="B15" i="10"/>
  <c r="V14" i="10"/>
  <c r="V25" i="10" s="1"/>
  <c r="U14" i="10"/>
  <c r="U25" i="10" s="1"/>
  <c r="T14" i="10"/>
  <c r="T25" i="10" s="1"/>
  <c r="S14" i="10"/>
  <c r="S25" i="10" s="1"/>
  <c r="R14" i="10"/>
  <c r="R25" i="10" s="1"/>
  <c r="Q14" i="10"/>
  <c r="Q25" i="10" s="1"/>
  <c r="P14" i="10"/>
  <c r="P25" i="10" s="1"/>
  <c r="J14" i="10"/>
  <c r="J25" i="10" s="1"/>
  <c r="I14" i="10"/>
  <c r="I25" i="10" s="1"/>
  <c r="H14" i="10"/>
  <c r="H25" i="10" s="1"/>
  <c r="G14" i="10"/>
  <c r="G25" i="10" s="1"/>
  <c r="F14" i="10"/>
  <c r="F25" i="10" s="1"/>
  <c r="E14" i="10"/>
  <c r="E25" i="10" s="1"/>
  <c r="D14" i="10"/>
  <c r="D25" i="10" s="1"/>
  <c r="V13" i="10"/>
  <c r="U13" i="10"/>
  <c r="T13" i="10"/>
  <c r="S13" i="10"/>
  <c r="W13" i="10" s="1"/>
  <c r="R13" i="10"/>
  <c r="Q13" i="10"/>
  <c r="P13" i="10"/>
  <c r="N13" i="10"/>
  <c r="J13" i="10"/>
  <c r="H13" i="10"/>
  <c r="G13" i="10"/>
  <c r="F13" i="10"/>
  <c r="E13" i="10"/>
  <c r="D13" i="10"/>
  <c r="B13" i="10"/>
  <c r="W12" i="10"/>
  <c r="K12" i="10"/>
  <c r="W11" i="10"/>
  <c r="K11" i="10"/>
  <c r="W10" i="10"/>
  <c r="K10" i="10"/>
  <c r="W9" i="10"/>
  <c r="K9" i="10"/>
  <c r="W8" i="10"/>
  <c r="K8" i="10"/>
  <c r="W7" i="10"/>
  <c r="K7" i="10"/>
  <c r="W6" i="10"/>
  <c r="K6" i="10"/>
  <c r="W5" i="10"/>
  <c r="K5" i="10"/>
  <c r="O40" i="9"/>
  <c r="V38" i="9"/>
  <c r="U38" i="9"/>
  <c r="T38" i="9"/>
  <c r="S38" i="9"/>
  <c r="R38" i="9"/>
  <c r="Q38" i="9"/>
  <c r="P38" i="9"/>
  <c r="J38" i="9"/>
  <c r="I38" i="9"/>
  <c r="H38" i="9"/>
  <c r="G38" i="9"/>
  <c r="F38" i="9"/>
  <c r="E38" i="9"/>
  <c r="D38" i="9"/>
  <c r="V37" i="9"/>
  <c r="U37" i="9"/>
  <c r="T37" i="9"/>
  <c r="S37" i="9"/>
  <c r="R37" i="9"/>
  <c r="W37" i="9" s="1"/>
  <c r="Q37" i="9"/>
  <c r="P37" i="9"/>
  <c r="J37" i="9"/>
  <c r="I37" i="9"/>
  <c r="H37" i="9"/>
  <c r="G37" i="9"/>
  <c r="F37" i="9"/>
  <c r="K37" i="9" s="1"/>
  <c r="E37" i="9"/>
  <c r="D37" i="9"/>
  <c r="W36" i="9"/>
  <c r="K36" i="9"/>
  <c r="W35" i="9"/>
  <c r="K35" i="9"/>
  <c r="W34" i="9"/>
  <c r="K34" i="9"/>
  <c r="W33" i="9"/>
  <c r="K33" i="9"/>
  <c r="W32" i="9"/>
  <c r="K32" i="9"/>
  <c r="W31" i="9"/>
  <c r="K31" i="9"/>
  <c r="V30" i="9"/>
  <c r="U30" i="9"/>
  <c r="T30" i="9"/>
  <c r="S30" i="9"/>
  <c r="R30" i="9"/>
  <c r="Q30" i="9"/>
  <c r="P30" i="9"/>
  <c r="J30" i="9"/>
  <c r="I30" i="9"/>
  <c r="H30" i="9"/>
  <c r="G30" i="9"/>
  <c r="F30" i="9"/>
  <c r="E30" i="9"/>
  <c r="D30" i="9"/>
  <c r="V29" i="9"/>
  <c r="U29" i="9"/>
  <c r="T29" i="9"/>
  <c r="S29" i="9"/>
  <c r="R29" i="9"/>
  <c r="Q29" i="9"/>
  <c r="P29" i="9"/>
  <c r="J29" i="9"/>
  <c r="I29" i="9"/>
  <c r="H29" i="9"/>
  <c r="G29" i="9"/>
  <c r="F29" i="9"/>
  <c r="E29" i="9"/>
  <c r="D29" i="9"/>
  <c r="W28" i="9"/>
  <c r="K28" i="9"/>
  <c r="W27" i="9"/>
  <c r="K27" i="9"/>
  <c r="W26" i="9"/>
  <c r="K26" i="9"/>
  <c r="Q25" i="9"/>
  <c r="I25" i="9"/>
  <c r="O23" i="9"/>
  <c r="V22" i="9" s="1"/>
  <c r="R22" i="9"/>
  <c r="N22" i="9"/>
  <c r="J22" i="9"/>
  <c r="I22" i="9"/>
  <c r="H22" i="9"/>
  <c r="G22" i="9"/>
  <c r="F22" i="9"/>
  <c r="E22" i="9"/>
  <c r="D22" i="9"/>
  <c r="B22" i="9"/>
  <c r="V21" i="9"/>
  <c r="S21" i="9"/>
  <c r="R21" i="9"/>
  <c r="N21" i="9"/>
  <c r="J21" i="9"/>
  <c r="I21" i="9"/>
  <c r="H21" i="9"/>
  <c r="G21" i="9"/>
  <c r="F21" i="9"/>
  <c r="E21" i="9"/>
  <c r="D21" i="9"/>
  <c r="B21" i="9"/>
  <c r="V20" i="9"/>
  <c r="S20" i="9"/>
  <c r="R20" i="9"/>
  <c r="N20" i="9"/>
  <c r="J20" i="9"/>
  <c r="I20" i="9"/>
  <c r="H20" i="9"/>
  <c r="G20" i="9"/>
  <c r="F20" i="9"/>
  <c r="E20" i="9"/>
  <c r="D20" i="9"/>
  <c r="B20" i="9"/>
  <c r="V19" i="9"/>
  <c r="S19" i="9"/>
  <c r="R19" i="9"/>
  <c r="N19" i="9"/>
  <c r="J19" i="9"/>
  <c r="I19" i="9"/>
  <c r="H19" i="9"/>
  <c r="G19" i="9"/>
  <c r="F19" i="9"/>
  <c r="E19" i="9"/>
  <c r="D19" i="9"/>
  <c r="B19" i="9"/>
  <c r="V18" i="9"/>
  <c r="S18" i="9"/>
  <c r="R18" i="9"/>
  <c r="N18" i="9"/>
  <c r="G18" i="9"/>
  <c r="C18" i="9"/>
  <c r="J18" i="9" s="1"/>
  <c r="B18" i="9"/>
  <c r="T17" i="9"/>
  <c r="S17" i="9"/>
  <c r="P17" i="9"/>
  <c r="N17" i="9"/>
  <c r="J17" i="9"/>
  <c r="I17" i="9"/>
  <c r="H17" i="9"/>
  <c r="G17" i="9"/>
  <c r="F17" i="9"/>
  <c r="E17" i="9"/>
  <c r="D17" i="9"/>
  <c r="B17" i="9"/>
  <c r="T16" i="9"/>
  <c r="S16" i="9"/>
  <c r="P16" i="9"/>
  <c r="N16" i="9"/>
  <c r="J16" i="9"/>
  <c r="I16" i="9"/>
  <c r="H16" i="9"/>
  <c r="G16" i="9"/>
  <c r="F16" i="9"/>
  <c r="E16" i="9"/>
  <c r="D16" i="9"/>
  <c r="B16" i="9"/>
  <c r="T15" i="9"/>
  <c r="S15" i="9"/>
  <c r="P15" i="9"/>
  <c r="N15" i="9"/>
  <c r="J15" i="9"/>
  <c r="I15" i="9"/>
  <c r="H15" i="9"/>
  <c r="G15" i="9"/>
  <c r="G24" i="9" s="1"/>
  <c r="G39" i="9" s="1"/>
  <c r="F15" i="9"/>
  <c r="E15" i="9"/>
  <c r="D15" i="9"/>
  <c r="B15" i="9"/>
  <c r="V14" i="9"/>
  <c r="V25" i="9" s="1"/>
  <c r="U14" i="9"/>
  <c r="U25" i="9" s="1"/>
  <c r="T14" i="9"/>
  <c r="T25" i="9" s="1"/>
  <c r="S14" i="9"/>
  <c r="S25" i="9" s="1"/>
  <c r="R14" i="9"/>
  <c r="R25" i="9" s="1"/>
  <c r="Q14" i="9"/>
  <c r="P14" i="9"/>
  <c r="P25" i="9" s="1"/>
  <c r="J14" i="9"/>
  <c r="J25" i="9" s="1"/>
  <c r="I14" i="9"/>
  <c r="H14" i="9"/>
  <c r="H25" i="9" s="1"/>
  <c r="G14" i="9"/>
  <c r="G25" i="9" s="1"/>
  <c r="F14" i="9"/>
  <c r="F25" i="9" s="1"/>
  <c r="E14" i="9"/>
  <c r="E25" i="9" s="1"/>
  <c r="D14" i="9"/>
  <c r="D25" i="9" s="1"/>
  <c r="V13" i="9"/>
  <c r="U13" i="9"/>
  <c r="T13" i="9"/>
  <c r="S13" i="9"/>
  <c r="R13" i="9"/>
  <c r="Q13" i="9"/>
  <c r="P13" i="9"/>
  <c r="N13" i="9"/>
  <c r="J13" i="9"/>
  <c r="H13" i="9"/>
  <c r="G13" i="9"/>
  <c r="F13" i="9"/>
  <c r="E13" i="9"/>
  <c r="K13" i="9" s="1"/>
  <c r="D13" i="9"/>
  <c r="B13" i="9"/>
  <c r="W12" i="9"/>
  <c r="K12" i="9"/>
  <c r="W11" i="9"/>
  <c r="K11" i="9"/>
  <c r="W10" i="9"/>
  <c r="K10" i="9"/>
  <c r="W9" i="9"/>
  <c r="K9" i="9"/>
  <c r="W8" i="9"/>
  <c r="K8" i="9"/>
  <c r="W7" i="9"/>
  <c r="K7" i="9"/>
  <c r="W6" i="9"/>
  <c r="K6" i="9"/>
  <c r="W5" i="9"/>
  <c r="K5" i="9"/>
  <c r="O40" i="8"/>
  <c r="V38" i="8"/>
  <c r="U38" i="8"/>
  <c r="T38" i="8"/>
  <c r="S38" i="8"/>
  <c r="R38" i="8"/>
  <c r="Q38" i="8"/>
  <c r="P38" i="8"/>
  <c r="J38" i="8"/>
  <c r="I38" i="8"/>
  <c r="H38" i="8"/>
  <c r="G38" i="8"/>
  <c r="F38" i="8"/>
  <c r="E38" i="8"/>
  <c r="D38" i="8"/>
  <c r="V37" i="8"/>
  <c r="U37" i="8"/>
  <c r="T37" i="8"/>
  <c r="S37" i="8"/>
  <c r="R37" i="8"/>
  <c r="Q37" i="8"/>
  <c r="W37" i="8" s="1"/>
  <c r="P37" i="8"/>
  <c r="J37" i="8"/>
  <c r="I37" i="8"/>
  <c r="H37" i="8"/>
  <c r="G37" i="8"/>
  <c r="F37" i="8"/>
  <c r="E37" i="8"/>
  <c r="K37" i="8" s="1"/>
  <c r="D37" i="8"/>
  <c r="W36" i="8"/>
  <c r="K36" i="8"/>
  <c r="W35" i="8"/>
  <c r="K35" i="8"/>
  <c r="W34" i="8"/>
  <c r="K34" i="8"/>
  <c r="W33" i="8"/>
  <c r="K33" i="8"/>
  <c r="W32" i="8"/>
  <c r="K32" i="8"/>
  <c r="W31" i="8"/>
  <c r="K31" i="8"/>
  <c r="V30" i="8"/>
  <c r="U30" i="8"/>
  <c r="T30" i="8"/>
  <c r="S30" i="8"/>
  <c r="R30" i="8"/>
  <c r="Q30" i="8"/>
  <c r="P30" i="8"/>
  <c r="J30" i="8"/>
  <c r="I30" i="8"/>
  <c r="H30" i="8"/>
  <c r="G30" i="8"/>
  <c r="F30" i="8"/>
  <c r="E30" i="8"/>
  <c r="D30" i="8"/>
  <c r="V29" i="8"/>
  <c r="U29" i="8"/>
  <c r="T29" i="8"/>
  <c r="S29" i="8"/>
  <c r="R29" i="8"/>
  <c r="Q29" i="8"/>
  <c r="P29" i="8"/>
  <c r="J29" i="8"/>
  <c r="I29" i="8"/>
  <c r="H29" i="8"/>
  <c r="G29" i="8"/>
  <c r="F29" i="8"/>
  <c r="E29" i="8"/>
  <c r="D29" i="8"/>
  <c r="W28" i="8"/>
  <c r="K28" i="8"/>
  <c r="W27" i="8"/>
  <c r="K27" i="8"/>
  <c r="W26" i="8"/>
  <c r="K26" i="8"/>
  <c r="V25" i="8"/>
  <c r="I25" i="8"/>
  <c r="D25" i="8"/>
  <c r="O23" i="8"/>
  <c r="V22" i="8" s="1"/>
  <c r="N22" i="8"/>
  <c r="J22" i="8"/>
  <c r="I22" i="8"/>
  <c r="H22" i="8"/>
  <c r="G22" i="8"/>
  <c r="F22" i="8"/>
  <c r="E22" i="8"/>
  <c r="D22" i="8"/>
  <c r="B22" i="8"/>
  <c r="N21" i="8"/>
  <c r="J21" i="8"/>
  <c r="I21" i="8"/>
  <c r="H21" i="8"/>
  <c r="G21" i="8"/>
  <c r="F21" i="8"/>
  <c r="E21" i="8"/>
  <c r="D21" i="8"/>
  <c r="B21" i="8"/>
  <c r="N20" i="8"/>
  <c r="J20" i="8"/>
  <c r="I20" i="8"/>
  <c r="H20" i="8"/>
  <c r="G20" i="8"/>
  <c r="F20" i="8"/>
  <c r="E20" i="8"/>
  <c r="D20" i="8"/>
  <c r="B20" i="8"/>
  <c r="S19" i="8"/>
  <c r="N19" i="8"/>
  <c r="J19" i="8"/>
  <c r="I19" i="8"/>
  <c r="H19" i="8"/>
  <c r="G19" i="8"/>
  <c r="F19" i="8"/>
  <c r="E19" i="8"/>
  <c r="D19" i="8"/>
  <c r="B19" i="8"/>
  <c r="N18" i="8"/>
  <c r="J18" i="8"/>
  <c r="G18" i="8"/>
  <c r="E18" i="8"/>
  <c r="D18" i="8"/>
  <c r="C18" i="8"/>
  <c r="I18" i="8" s="1"/>
  <c r="B18" i="8"/>
  <c r="N17" i="8"/>
  <c r="J17" i="8"/>
  <c r="I17" i="8"/>
  <c r="H17" i="8"/>
  <c r="G17" i="8"/>
  <c r="K17" i="8" s="1"/>
  <c r="F17" i="8"/>
  <c r="E17" i="8"/>
  <c r="D17" i="8"/>
  <c r="B17" i="8"/>
  <c r="N16" i="8"/>
  <c r="J16" i="8"/>
  <c r="I16" i="8"/>
  <c r="H16" i="8"/>
  <c r="G16" i="8"/>
  <c r="F16" i="8"/>
  <c r="E16" i="8"/>
  <c r="D16" i="8"/>
  <c r="B16" i="8"/>
  <c r="N15" i="8"/>
  <c r="J15" i="8"/>
  <c r="I15" i="8"/>
  <c r="H15" i="8"/>
  <c r="G15" i="8"/>
  <c r="F15" i="8"/>
  <c r="E15" i="8"/>
  <c r="D15" i="8"/>
  <c r="B15" i="8"/>
  <c r="V14" i="8"/>
  <c r="U14" i="8"/>
  <c r="U25" i="8" s="1"/>
  <c r="T14" i="8"/>
  <c r="T25" i="8" s="1"/>
  <c r="S14" i="8"/>
  <c r="S25" i="8" s="1"/>
  <c r="R14" i="8"/>
  <c r="R25" i="8" s="1"/>
  <c r="Q14" i="8"/>
  <c r="Q25" i="8" s="1"/>
  <c r="P14" i="8"/>
  <c r="P25" i="8" s="1"/>
  <c r="J14" i="8"/>
  <c r="J25" i="8" s="1"/>
  <c r="I14" i="8"/>
  <c r="H14" i="8"/>
  <c r="H25" i="8" s="1"/>
  <c r="G14" i="8"/>
  <c r="G25" i="8" s="1"/>
  <c r="F14" i="8"/>
  <c r="F25" i="8" s="1"/>
  <c r="E14" i="8"/>
  <c r="E25" i="8" s="1"/>
  <c r="D14" i="8"/>
  <c r="V13" i="8"/>
  <c r="U13" i="8"/>
  <c r="T13" i="8"/>
  <c r="S13" i="8"/>
  <c r="R13" i="8"/>
  <c r="Q13" i="8"/>
  <c r="P13" i="8"/>
  <c r="N13" i="8"/>
  <c r="J13" i="8"/>
  <c r="H13" i="8"/>
  <c r="G13" i="8"/>
  <c r="F13" i="8"/>
  <c r="E13" i="8"/>
  <c r="K13" i="8" s="1"/>
  <c r="D13" i="8"/>
  <c r="B13" i="8"/>
  <c r="W12" i="8"/>
  <c r="K12" i="8"/>
  <c r="W11" i="8"/>
  <c r="K11" i="8"/>
  <c r="W10" i="8"/>
  <c r="K10" i="8"/>
  <c r="W9" i="8"/>
  <c r="K9" i="8"/>
  <c r="W8" i="8"/>
  <c r="K8" i="8"/>
  <c r="W7" i="8"/>
  <c r="K7" i="8"/>
  <c r="W6" i="8"/>
  <c r="K6" i="8"/>
  <c r="W5" i="8"/>
  <c r="K5" i="8"/>
  <c r="V14" i="6"/>
  <c r="U14" i="6"/>
  <c r="T14" i="6"/>
  <c r="S14" i="6"/>
  <c r="R14" i="6"/>
  <c r="Q14" i="6"/>
  <c r="P14" i="6"/>
  <c r="O40" i="7"/>
  <c r="V38" i="7"/>
  <c r="U38" i="7"/>
  <c r="T38" i="7"/>
  <c r="S38" i="7"/>
  <c r="R38" i="7"/>
  <c r="Q38" i="7"/>
  <c r="P38" i="7"/>
  <c r="J38" i="7"/>
  <c r="I38" i="7"/>
  <c r="H38" i="7"/>
  <c r="G38" i="7"/>
  <c r="F38" i="7"/>
  <c r="E38" i="7"/>
  <c r="D38" i="7"/>
  <c r="V37" i="7"/>
  <c r="U37" i="7"/>
  <c r="T37" i="7"/>
  <c r="S37" i="7"/>
  <c r="R37" i="7"/>
  <c r="Q37" i="7"/>
  <c r="P37" i="7"/>
  <c r="J37" i="7"/>
  <c r="I37" i="7"/>
  <c r="H37" i="7"/>
  <c r="G37" i="7"/>
  <c r="F37" i="7"/>
  <c r="E37" i="7"/>
  <c r="D37" i="7"/>
  <c r="W36" i="7"/>
  <c r="K36" i="7"/>
  <c r="W35" i="7"/>
  <c r="K35" i="7"/>
  <c r="W34" i="7"/>
  <c r="K34" i="7"/>
  <c r="W33" i="7"/>
  <c r="K33" i="7"/>
  <c r="W32" i="7"/>
  <c r="K32" i="7"/>
  <c r="W31" i="7"/>
  <c r="K31" i="7"/>
  <c r="V30" i="7"/>
  <c r="U30" i="7"/>
  <c r="T30" i="7"/>
  <c r="S30" i="7"/>
  <c r="R30" i="7"/>
  <c r="Q30" i="7"/>
  <c r="P30" i="7"/>
  <c r="J30" i="7"/>
  <c r="I30" i="7"/>
  <c r="H30" i="7"/>
  <c r="G30" i="7"/>
  <c r="F30" i="7"/>
  <c r="E30" i="7"/>
  <c r="D30" i="7"/>
  <c r="V29" i="7"/>
  <c r="U29" i="7"/>
  <c r="T29" i="7"/>
  <c r="S29" i="7"/>
  <c r="R29" i="7"/>
  <c r="Q29" i="7"/>
  <c r="P29" i="7"/>
  <c r="J29" i="7"/>
  <c r="I29" i="7"/>
  <c r="H29" i="7"/>
  <c r="G29" i="7"/>
  <c r="F29" i="7"/>
  <c r="E29" i="7"/>
  <c r="D29" i="7"/>
  <c r="W28" i="7"/>
  <c r="K28" i="7"/>
  <c r="W27" i="7"/>
  <c r="K27" i="7"/>
  <c r="W26" i="7"/>
  <c r="K26" i="7"/>
  <c r="O23" i="7"/>
  <c r="Q21" i="7" s="1"/>
  <c r="N22" i="7"/>
  <c r="J22" i="7"/>
  <c r="I22" i="7"/>
  <c r="H22" i="7"/>
  <c r="G22" i="7"/>
  <c r="F22" i="7"/>
  <c r="E22" i="7"/>
  <c r="D22" i="7"/>
  <c r="B22" i="7"/>
  <c r="N21" i="7"/>
  <c r="J21" i="7"/>
  <c r="I21" i="7"/>
  <c r="H21" i="7"/>
  <c r="G21" i="7"/>
  <c r="F21" i="7"/>
  <c r="E21" i="7"/>
  <c r="D21" i="7"/>
  <c r="B21" i="7"/>
  <c r="N20" i="7"/>
  <c r="J20" i="7"/>
  <c r="I20" i="7"/>
  <c r="H20" i="7"/>
  <c r="G20" i="7"/>
  <c r="F20" i="7"/>
  <c r="E20" i="7"/>
  <c r="D20" i="7"/>
  <c r="B20" i="7"/>
  <c r="N19" i="7"/>
  <c r="J19" i="7"/>
  <c r="I19" i="7"/>
  <c r="H19" i="7"/>
  <c r="G19" i="7"/>
  <c r="F19" i="7"/>
  <c r="E19" i="7"/>
  <c r="D19" i="7"/>
  <c r="B19" i="7"/>
  <c r="N18" i="7"/>
  <c r="C18" i="7"/>
  <c r="D18" i="7" s="1"/>
  <c r="B18" i="7"/>
  <c r="N17" i="7"/>
  <c r="J17" i="7"/>
  <c r="I17" i="7"/>
  <c r="H17" i="7"/>
  <c r="G17" i="7"/>
  <c r="F17" i="7"/>
  <c r="E17" i="7"/>
  <c r="D17" i="7"/>
  <c r="B17" i="7"/>
  <c r="N16" i="7"/>
  <c r="J16" i="7"/>
  <c r="I16" i="7"/>
  <c r="H16" i="7"/>
  <c r="G16" i="7"/>
  <c r="F16" i="7"/>
  <c r="E16" i="7"/>
  <c r="D16" i="7"/>
  <c r="B16" i="7"/>
  <c r="N15" i="7"/>
  <c r="J15" i="7"/>
  <c r="I15" i="7"/>
  <c r="H15" i="7"/>
  <c r="G15" i="7"/>
  <c r="F15" i="7"/>
  <c r="E15" i="7"/>
  <c r="D15" i="7"/>
  <c r="B15" i="7"/>
  <c r="V14" i="7"/>
  <c r="V25" i="7" s="1"/>
  <c r="U14" i="7"/>
  <c r="U25" i="7" s="1"/>
  <c r="T14" i="7"/>
  <c r="T25" i="7" s="1"/>
  <c r="S14" i="7"/>
  <c r="S25" i="7" s="1"/>
  <c r="R14" i="7"/>
  <c r="R25" i="7" s="1"/>
  <c r="Q14" i="7"/>
  <c r="Q25" i="7" s="1"/>
  <c r="P14" i="7"/>
  <c r="P25" i="7" s="1"/>
  <c r="J14" i="7"/>
  <c r="J25" i="7" s="1"/>
  <c r="I14" i="7"/>
  <c r="I25" i="7" s="1"/>
  <c r="H14" i="7"/>
  <c r="H25" i="7" s="1"/>
  <c r="G14" i="7"/>
  <c r="G25" i="7" s="1"/>
  <c r="F14" i="7"/>
  <c r="F25" i="7" s="1"/>
  <c r="E14" i="7"/>
  <c r="E25" i="7" s="1"/>
  <c r="D14" i="7"/>
  <c r="D25" i="7" s="1"/>
  <c r="V13" i="7"/>
  <c r="U13" i="7"/>
  <c r="T13" i="7"/>
  <c r="S13" i="7"/>
  <c r="R13" i="7"/>
  <c r="Q13" i="7"/>
  <c r="P13" i="7"/>
  <c r="N13" i="7"/>
  <c r="J13" i="7"/>
  <c r="H13" i="7"/>
  <c r="G13" i="7"/>
  <c r="F13" i="7"/>
  <c r="E13" i="7"/>
  <c r="D13" i="7"/>
  <c r="B13" i="7"/>
  <c r="W12" i="7"/>
  <c r="K12" i="7"/>
  <c r="W11" i="7"/>
  <c r="K11" i="7"/>
  <c r="W10" i="7"/>
  <c r="K10" i="7"/>
  <c r="W9" i="7"/>
  <c r="K9" i="7"/>
  <c r="W8" i="7"/>
  <c r="K8" i="7"/>
  <c r="W7" i="7"/>
  <c r="K7" i="7"/>
  <c r="W6" i="7"/>
  <c r="K6" i="7"/>
  <c r="W5" i="7"/>
  <c r="K5" i="7"/>
  <c r="J14" i="6"/>
  <c r="I14" i="6"/>
  <c r="H14" i="6"/>
  <c r="G14" i="6"/>
  <c r="F14" i="6"/>
  <c r="E14" i="6"/>
  <c r="D14" i="6"/>
  <c r="S17" i="8" l="1"/>
  <c r="W29" i="9"/>
  <c r="K19" i="10"/>
  <c r="K29" i="10"/>
  <c r="E24" i="8"/>
  <c r="E39" i="8" s="1"/>
  <c r="T18" i="8"/>
  <c r="W29" i="8"/>
  <c r="Q15" i="9"/>
  <c r="U15" i="9"/>
  <c r="Q16" i="9"/>
  <c r="W16" i="9" s="1"/>
  <c r="U16" i="9"/>
  <c r="Q17" i="9"/>
  <c r="W17" i="9" s="1"/>
  <c r="U17" i="9"/>
  <c r="D18" i="9"/>
  <c r="D24" i="9" s="1"/>
  <c r="D39" i="9" s="1"/>
  <c r="P18" i="9"/>
  <c r="T18" i="9"/>
  <c r="P19" i="9"/>
  <c r="T19" i="9"/>
  <c r="P20" i="9"/>
  <c r="T20" i="9"/>
  <c r="P21" i="9"/>
  <c r="T21" i="9"/>
  <c r="P22" i="9"/>
  <c r="K29" i="9"/>
  <c r="K13" i="10"/>
  <c r="F24" i="10"/>
  <c r="F39" i="10" s="1"/>
  <c r="T15" i="10"/>
  <c r="S16" i="10"/>
  <c r="K17" i="10"/>
  <c r="P17" i="10"/>
  <c r="U18" i="10"/>
  <c r="W37" i="10"/>
  <c r="W13" i="8"/>
  <c r="S15" i="8"/>
  <c r="W13" i="9"/>
  <c r="K16" i="9"/>
  <c r="S16" i="8"/>
  <c r="H18" i="8"/>
  <c r="H24" i="8" s="1"/>
  <c r="H39" i="8" s="1"/>
  <c r="H40" i="8" s="1"/>
  <c r="H41" i="8" s="1"/>
  <c r="K29" i="8"/>
  <c r="R15" i="9"/>
  <c r="V15" i="9"/>
  <c r="V24" i="9" s="1"/>
  <c r="V39" i="9" s="1"/>
  <c r="V40" i="9" s="1"/>
  <c r="V41" i="9" s="1"/>
  <c r="R16" i="9"/>
  <c r="V16" i="9"/>
  <c r="R17" i="9"/>
  <c r="V17" i="9"/>
  <c r="E18" i="9"/>
  <c r="Q18" i="9"/>
  <c r="U18" i="9"/>
  <c r="Q19" i="9"/>
  <c r="W19" i="9" s="1"/>
  <c r="U19" i="9"/>
  <c r="Q20" i="9"/>
  <c r="U20" i="9"/>
  <c r="Q21" i="9"/>
  <c r="W21" i="9" s="1"/>
  <c r="U21" i="9"/>
  <c r="Q22" i="9"/>
  <c r="U15" i="10"/>
  <c r="U16" i="10"/>
  <c r="Q17" i="10"/>
  <c r="T20" i="10"/>
  <c r="P22" i="10"/>
  <c r="K37" i="10"/>
  <c r="K20" i="10"/>
  <c r="K21" i="10"/>
  <c r="R21" i="10"/>
  <c r="E24" i="10"/>
  <c r="E39" i="10" s="1"/>
  <c r="E40" i="10" s="1"/>
  <c r="E41" i="10" s="1"/>
  <c r="S21" i="10"/>
  <c r="J24" i="10"/>
  <c r="J39" i="10" s="1"/>
  <c r="Q20" i="10"/>
  <c r="K22" i="10"/>
  <c r="Q22" i="10"/>
  <c r="K17" i="9"/>
  <c r="S22" i="9"/>
  <c r="W22" i="9" s="1"/>
  <c r="R24" i="9"/>
  <c r="R39" i="9" s="1"/>
  <c r="R40" i="9" s="1"/>
  <c r="R41" i="9" s="1"/>
  <c r="K20" i="9"/>
  <c r="T22" i="9"/>
  <c r="S24" i="9"/>
  <c r="S39" i="9" s="1"/>
  <c r="S40" i="9" s="1"/>
  <c r="U22" i="9"/>
  <c r="U24" i="9" s="1"/>
  <c r="U39" i="9" s="1"/>
  <c r="U40" i="9" s="1"/>
  <c r="U41" i="9" s="1"/>
  <c r="K19" i="9"/>
  <c r="E24" i="9"/>
  <c r="E39" i="9" s="1"/>
  <c r="E40" i="9" s="1"/>
  <c r="W20" i="9"/>
  <c r="P24" i="9"/>
  <c r="P39" i="9" s="1"/>
  <c r="K15" i="9"/>
  <c r="J24" i="9"/>
  <c r="J39" i="9" s="1"/>
  <c r="J40" i="9" s="1"/>
  <c r="J41" i="9" s="1"/>
  <c r="K21" i="9"/>
  <c r="K22" i="9"/>
  <c r="U16" i="8"/>
  <c r="U19" i="8"/>
  <c r="V16" i="8"/>
  <c r="U15" i="8"/>
  <c r="V21" i="8"/>
  <c r="K15" i="8"/>
  <c r="V15" i="8"/>
  <c r="J24" i="8"/>
  <c r="J39" i="8" s="1"/>
  <c r="J40" i="8" s="1"/>
  <c r="J41" i="8" s="1"/>
  <c r="V17" i="8"/>
  <c r="K19" i="8"/>
  <c r="V19" i="8"/>
  <c r="V20" i="8"/>
  <c r="V24" i="8" s="1"/>
  <c r="V39" i="8" s="1"/>
  <c r="D24" i="8"/>
  <c r="P18" i="8"/>
  <c r="K22" i="8"/>
  <c r="P22" i="8"/>
  <c r="S20" i="8"/>
  <c r="U17" i="8"/>
  <c r="V18" i="8"/>
  <c r="U20" i="8"/>
  <c r="P15" i="8"/>
  <c r="P16" i="8"/>
  <c r="P17" i="8"/>
  <c r="K21" i="8"/>
  <c r="Q21" i="8"/>
  <c r="Q22" i="8"/>
  <c r="Q15" i="8"/>
  <c r="Q16" i="8"/>
  <c r="Q17" i="8"/>
  <c r="R18" i="8"/>
  <c r="Q19" i="8"/>
  <c r="Q20" i="8"/>
  <c r="R21" i="8"/>
  <c r="R22" i="8"/>
  <c r="K16" i="8"/>
  <c r="Q18" i="8"/>
  <c r="P19" i="8"/>
  <c r="P20" i="8"/>
  <c r="G24" i="8"/>
  <c r="G39" i="8" s="1"/>
  <c r="R15" i="8"/>
  <c r="R16" i="8"/>
  <c r="R17" i="8"/>
  <c r="S18" i="8"/>
  <c r="R19" i="8"/>
  <c r="R20" i="8"/>
  <c r="S21" i="8"/>
  <c r="S22" i="8"/>
  <c r="T21" i="8"/>
  <c r="T15" i="8"/>
  <c r="T16" i="8"/>
  <c r="T17" i="8"/>
  <c r="U18" i="8"/>
  <c r="T19" i="8"/>
  <c r="K20" i="8"/>
  <c r="T20" i="8"/>
  <c r="U21" i="8"/>
  <c r="P15" i="7"/>
  <c r="I24" i="10"/>
  <c r="I39" i="10" s="1"/>
  <c r="F40" i="10"/>
  <c r="F41" i="10" s="1"/>
  <c r="J40" i="10"/>
  <c r="J41" i="10" s="1"/>
  <c r="V18" i="10"/>
  <c r="T19" i="10"/>
  <c r="R20" i="10"/>
  <c r="P21" i="10"/>
  <c r="V22" i="10"/>
  <c r="K15" i="10"/>
  <c r="V15" i="10"/>
  <c r="T16" i="10"/>
  <c r="R17" i="10"/>
  <c r="D18" i="10"/>
  <c r="U19" i="10"/>
  <c r="S20" i="10"/>
  <c r="Q21" i="10"/>
  <c r="K16" i="10"/>
  <c r="R18" i="10"/>
  <c r="R22" i="10"/>
  <c r="W22" i="10" s="1"/>
  <c r="U17" i="10"/>
  <c r="P19" i="10"/>
  <c r="R15" i="10"/>
  <c r="P16" i="10"/>
  <c r="V17" i="10"/>
  <c r="H18" i="10"/>
  <c r="H24" i="10" s="1"/>
  <c r="H39" i="10" s="1"/>
  <c r="S18" i="10"/>
  <c r="Q19" i="10"/>
  <c r="U21" i="10"/>
  <c r="S22" i="10"/>
  <c r="G18" i="10"/>
  <c r="G24" i="10" s="1"/>
  <c r="G39" i="10" s="1"/>
  <c r="V20" i="10"/>
  <c r="T21" i="10"/>
  <c r="S15" i="10"/>
  <c r="Q16" i="10"/>
  <c r="T18" i="10"/>
  <c r="R19" i="10"/>
  <c r="P20" i="10"/>
  <c r="V21" i="10"/>
  <c r="G41" i="9"/>
  <c r="G40" i="9"/>
  <c r="F18" i="9"/>
  <c r="F24" i="9" s="1"/>
  <c r="F39" i="9" s="1"/>
  <c r="H18" i="9"/>
  <c r="I18" i="9"/>
  <c r="I24" i="9" s="1"/>
  <c r="I39" i="9" s="1"/>
  <c r="E40" i="8"/>
  <c r="E41" i="8" s="1"/>
  <c r="G40" i="8"/>
  <c r="G41" i="8" s="1"/>
  <c r="D39" i="8"/>
  <c r="I24" i="8"/>
  <c r="I39" i="8" s="1"/>
  <c r="F18" i="8"/>
  <c r="K18" i="8" s="1"/>
  <c r="T22" i="8"/>
  <c r="U22" i="8"/>
  <c r="P21" i="8"/>
  <c r="K37" i="7"/>
  <c r="Q18" i="7"/>
  <c r="K21" i="7"/>
  <c r="F18" i="7"/>
  <c r="F24" i="7" s="1"/>
  <c r="S21" i="7"/>
  <c r="V16" i="7"/>
  <c r="K16" i="7"/>
  <c r="U20" i="7"/>
  <c r="W13" i="7"/>
  <c r="D24" i="7"/>
  <c r="K22" i="7"/>
  <c r="K20" i="7"/>
  <c r="W29" i="7"/>
  <c r="K13" i="7"/>
  <c r="K17" i="7"/>
  <c r="T17" i="7"/>
  <c r="K19" i="7"/>
  <c r="K29" i="7"/>
  <c r="W37" i="7"/>
  <c r="K15" i="7"/>
  <c r="G18" i="7"/>
  <c r="G24" i="7" s="1"/>
  <c r="U16" i="7"/>
  <c r="S17" i="7"/>
  <c r="E18" i="7"/>
  <c r="P18" i="7"/>
  <c r="V19" i="7"/>
  <c r="T20" i="7"/>
  <c r="R21" i="7"/>
  <c r="P22" i="7"/>
  <c r="R15" i="7"/>
  <c r="P16" i="7"/>
  <c r="V17" i="7"/>
  <c r="H18" i="7"/>
  <c r="H24" i="7" s="1"/>
  <c r="S18" i="7"/>
  <c r="Q19" i="7"/>
  <c r="U21" i="7"/>
  <c r="S22" i="7"/>
  <c r="Q22" i="7"/>
  <c r="Q15" i="7"/>
  <c r="U17" i="7"/>
  <c r="R18" i="7"/>
  <c r="P19" i="7"/>
  <c r="R22" i="7"/>
  <c r="S15" i="7"/>
  <c r="Q16" i="7"/>
  <c r="I18" i="7"/>
  <c r="I24" i="7" s="1"/>
  <c r="T18" i="7"/>
  <c r="R19" i="7"/>
  <c r="P20" i="7"/>
  <c r="V21" i="7"/>
  <c r="T22" i="7"/>
  <c r="V20" i="7"/>
  <c r="T21" i="7"/>
  <c r="T15" i="7"/>
  <c r="R16" i="7"/>
  <c r="P17" i="7"/>
  <c r="J18" i="7"/>
  <c r="J24" i="7" s="1"/>
  <c r="U18" i="7"/>
  <c r="S19" i="7"/>
  <c r="Q20" i="7"/>
  <c r="U22" i="7"/>
  <c r="U15" i="7"/>
  <c r="S16" i="7"/>
  <c r="Q17" i="7"/>
  <c r="V18" i="7"/>
  <c r="T19" i="7"/>
  <c r="R20" i="7"/>
  <c r="P21" i="7"/>
  <c r="V22" i="7"/>
  <c r="V15" i="7"/>
  <c r="T16" i="7"/>
  <c r="R17" i="7"/>
  <c r="U19" i="7"/>
  <c r="S20" i="7"/>
  <c r="E13" i="3"/>
  <c r="L53" i="4"/>
  <c r="K53" i="4"/>
  <c r="J53" i="4"/>
  <c r="I53" i="4"/>
  <c r="H53" i="4"/>
  <c r="G53" i="4"/>
  <c r="F53" i="4"/>
  <c r="E53" i="4"/>
  <c r="D53" i="4"/>
  <c r="AL40" i="4"/>
  <c r="AL39" i="4"/>
  <c r="AL38" i="4"/>
  <c r="AL37" i="4"/>
  <c r="AL36" i="4"/>
  <c r="AL35" i="4"/>
  <c r="AL34" i="4"/>
  <c r="AL33" i="4"/>
  <c r="AL32" i="4"/>
  <c r="AL31" i="4"/>
  <c r="AL30" i="4"/>
  <c r="AL29" i="4"/>
  <c r="AL28" i="4"/>
  <c r="AL27" i="4"/>
  <c r="P25" i="4"/>
  <c r="N25" i="4"/>
  <c r="W15" i="9" l="1"/>
  <c r="S24" i="8"/>
  <c r="S39" i="8" s="1"/>
  <c r="T24" i="9"/>
  <c r="T39" i="9" s="1"/>
  <c r="T40" i="9" s="1"/>
  <c r="T41" i="9" s="1"/>
  <c r="W16" i="8"/>
  <c r="U24" i="8"/>
  <c r="U39" i="8" s="1"/>
  <c r="Q24" i="9"/>
  <c r="Q39" i="9" s="1"/>
  <c r="Q40" i="9" s="1"/>
  <c r="Q41" i="9" s="1"/>
  <c r="W18" i="9"/>
  <c r="W18" i="10"/>
  <c r="Q24" i="10"/>
  <c r="Q39" i="10" s="1"/>
  <c r="T24" i="10"/>
  <c r="T39" i="10" s="1"/>
  <c r="W15" i="7"/>
  <c r="S24" i="10"/>
  <c r="S39" i="10" s="1"/>
  <c r="S40" i="10" s="1"/>
  <c r="S41" i="10" s="1"/>
  <c r="U24" i="10"/>
  <c r="U39" i="10" s="1"/>
  <c r="W17" i="10"/>
  <c r="E41" i="9"/>
  <c r="W24" i="9"/>
  <c r="S41" i="9"/>
  <c r="K18" i="9"/>
  <c r="H24" i="9"/>
  <c r="H39" i="9" s="1"/>
  <c r="S40" i="8"/>
  <c r="S41" i="8" s="1"/>
  <c r="W17" i="8"/>
  <c r="W15" i="8"/>
  <c r="W18" i="8"/>
  <c r="W19" i="8"/>
  <c r="W21" i="8"/>
  <c r="Q24" i="8"/>
  <c r="Q39" i="8" s="1"/>
  <c r="Q40" i="8" s="1"/>
  <c r="Q41" i="8" s="1"/>
  <c r="W20" i="8"/>
  <c r="R24" i="8"/>
  <c r="R39" i="8" s="1"/>
  <c r="R40" i="8" s="1"/>
  <c r="R41" i="8" s="1"/>
  <c r="D39" i="7"/>
  <c r="J39" i="7"/>
  <c r="H39" i="7"/>
  <c r="H40" i="7" s="1"/>
  <c r="I39" i="7"/>
  <c r="I40" i="7" s="1"/>
  <c r="G39" i="7"/>
  <c r="G40" i="7" s="1"/>
  <c r="F39" i="7"/>
  <c r="F40" i="7" s="1"/>
  <c r="G40" i="10"/>
  <c r="G41" i="10" s="1"/>
  <c r="H40" i="10"/>
  <c r="H41" i="10" s="1"/>
  <c r="U40" i="10"/>
  <c r="U41" i="10" s="1"/>
  <c r="Q40" i="10"/>
  <c r="Q41" i="10" s="1"/>
  <c r="T40" i="10"/>
  <c r="T41" i="10" s="1"/>
  <c r="I40" i="10"/>
  <c r="I41" i="10" s="1"/>
  <c r="V24" i="10"/>
  <c r="V39" i="10" s="1"/>
  <c r="W16" i="10"/>
  <c r="R24" i="10"/>
  <c r="R39" i="10" s="1"/>
  <c r="W15" i="10"/>
  <c r="P24" i="10"/>
  <c r="W21" i="10"/>
  <c r="W20" i="10"/>
  <c r="W19" i="10"/>
  <c r="K18" i="10"/>
  <c r="D24" i="10"/>
  <c r="I41" i="9"/>
  <c r="I40" i="9"/>
  <c r="W39" i="9"/>
  <c r="P40" i="9"/>
  <c r="W40" i="9" s="1"/>
  <c r="D40" i="9"/>
  <c r="F40" i="9"/>
  <c r="F41" i="9" s="1"/>
  <c r="D40" i="8"/>
  <c r="D41" i="8" s="1"/>
  <c r="F24" i="8"/>
  <c r="V40" i="8"/>
  <c r="V41" i="8" s="1"/>
  <c r="I40" i="8"/>
  <c r="I41" i="8" s="1"/>
  <c r="P24" i="8"/>
  <c r="U40" i="8"/>
  <c r="U41" i="8" s="1"/>
  <c r="W22" i="8"/>
  <c r="T24" i="8"/>
  <c r="T39" i="8" s="1"/>
  <c r="K18" i="7"/>
  <c r="F41" i="7"/>
  <c r="J40" i="7"/>
  <c r="W19" i="7"/>
  <c r="W20" i="7"/>
  <c r="P24" i="7"/>
  <c r="W17" i="7"/>
  <c r="W18" i="7"/>
  <c r="V24" i="7"/>
  <c r="W16" i="7"/>
  <c r="E24" i="7"/>
  <c r="R24" i="7"/>
  <c r="T24" i="7"/>
  <c r="W22" i="7"/>
  <c r="D40" i="7"/>
  <c r="D41" i="7" s="1"/>
  <c r="Q24" i="7"/>
  <c r="U24" i="7"/>
  <c r="W21" i="7"/>
  <c r="S24" i="7"/>
  <c r="E32" i="3"/>
  <c r="E37" i="3" s="1"/>
  <c r="F32" i="3"/>
  <c r="F37" i="3" s="1"/>
  <c r="G32" i="3"/>
  <c r="D32" i="3"/>
  <c r="O40" i="3"/>
  <c r="V38" i="3"/>
  <c r="U38" i="3"/>
  <c r="T38" i="3"/>
  <c r="S38" i="3"/>
  <c r="R38" i="3"/>
  <c r="Q38" i="3"/>
  <c r="P38" i="3"/>
  <c r="J38" i="3"/>
  <c r="I38" i="3"/>
  <c r="H38" i="3"/>
  <c r="G38" i="3"/>
  <c r="F38" i="3"/>
  <c r="E38" i="3"/>
  <c r="D38" i="3"/>
  <c r="V37" i="3"/>
  <c r="U37" i="3"/>
  <c r="T37" i="3"/>
  <c r="S37" i="3"/>
  <c r="R37" i="3"/>
  <c r="Q37" i="3"/>
  <c r="P37" i="3"/>
  <c r="J37" i="3"/>
  <c r="I37" i="3"/>
  <c r="H37" i="3"/>
  <c r="G37" i="3"/>
  <c r="W36" i="3"/>
  <c r="K36" i="3"/>
  <c r="W35" i="3"/>
  <c r="K35" i="3"/>
  <c r="W34" i="3"/>
  <c r="K34" i="3"/>
  <c r="W33" i="3"/>
  <c r="K33" i="3"/>
  <c r="W32" i="3"/>
  <c r="W31" i="3"/>
  <c r="K31" i="3"/>
  <c r="V30" i="3"/>
  <c r="U30" i="3"/>
  <c r="T30" i="3"/>
  <c r="S30" i="3"/>
  <c r="R30" i="3"/>
  <c r="Q30" i="3"/>
  <c r="P30" i="3"/>
  <c r="J30" i="3"/>
  <c r="I30" i="3"/>
  <c r="H30" i="3"/>
  <c r="G30" i="3"/>
  <c r="F30" i="3"/>
  <c r="E30" i="3"/>
  <c r="D30" i="3"/>
  <c r="V29" i="3"/>
  <c r="U29" i="3"/>
  <c r="T29" i="3"/>
  <c r="S29" i="3"/>
  <c r="R29" i="3"/>
  <c r="W29" i="3" s="1"/>
  <c r="Q29" i="3"/>
  <c r="P29" i="3"/>
  <c r="J29" i="3"/>
  <c r="I29" i="3"/>
  <c r="H29" i="3"/>
  <c r="G29" i="3"/>
  <c r="F29" i="3"/>
  <c r="E29" i="3"/>
  <c r="D29" i="3"/>
  <c r="W28" i="3"/>
  <c r="K28" i="3"/>
  <c r="W27" i="3"/>
  <c r="K27" i="3"/>
  <c r="W26" i="3"/>
  <c r="K26" i="3"/>
  <c r="J25" i="3"/>
  <c r="O23" i="3"/>
  <c r="Q21" i="3" s="1"/>
  <c r="D23" i="3"/>
  <c r="N22" i="3"/>
  <c r="J22" i="3"/>
  <c r="I22" i="3"/>
  <c r="H22" i="3"/>
  <c r="G22" i="3"/>
  <c r="F22" i="3"/>
  <c r="E22" i="3"/>
  <c r="D22" i="3"/>
  <c r="B22" i="3"/>
  <c r="N21" i="3"/>
  <c r="J21" i="3"/>
  <c r="I21" i="3"/>
  <c r="H21" i="3"/>
  <c r="G21" i="3"/>
  <c r="F21" i="3"/>
  <c r="E21" i="3"/>
  <c r="D21" i="3"/>
  <c r="B21" i="3"/>
  <c r="T20" i="3"/>
  <c r="N20" i="3"/>
  <c r="J20" i="3"/>
  <c r="I20" i="3"/>
  <c r="H20" i="3"/>
  <c r="G20" i="3"/>
  <c r="F20" i="3"/>
  <c r="E20" i="3"/>
  <c r="D20" i="3"/>
  <c r="B20" i="3"/>
  <c r="V19" i="3"/>
  <c r="N19" i="3"/>
  <c r="J19" i="3"/>
  <c r="I19" i="3"/>
  <c r="H19" i="3"/>
  <c r="G19" i="3"/>
  <c r="F19" i="3"/>
  <c r="E19" i="3"/>
  <c r="D19" i="3"/>
  <c r="B19" i="3"/>
  <c r="N18" i="3"/>
  <c r="J18" i="3"/>
  <c r="H18" i="3"/>
  <c r="G18" i="3"/>
  <c r="F18" i="3"/>
  <c r="E18" i="3"/>
  <c r="D18" i="3"/>
  <c r="I18" i="3"/>
  <c r="B18" i="3"/>
  <c r="S17" i="3"/>
  <c r="N17" i="3"/>
  <c r="J17" i="3"/>
  <c r="I17" i="3"/>
  <c r="H17" i="3"/>
  <c r="G17" i="3"/>
  <c r="F17" i="3"/>
  <c r="E17" i="3"/>
  <c r="D17" i="3"/>
  <c r="B17" i="3"/>
  <c r="V16" i="3"/>
  <c r="N16" i="3"/>
  <c r="J16" i="3"/>
  <c r="I16" i="3"/>
  <c r="H16" i="3"/>
  <c r="G16" i="3"/>
  <c r="F16" i="3"/>
  <c r="E16" i="3"/>
  <c r="D16" i="3"/>
  <c r="B16" i="3"/>
  <c r="N15" i="3"/>
  <c r="J15" i="3"/>
  <c r="I15" i="3"/>
  <c r="H15" i="3"/>
  <c r="G15" i="3"/>
  <c r="F15" i="3"/>
  <c r="E15" i="3"/>
  <c r="D15" i="3"/>
  <c r="B15" i="3"/>
  <c r="V14" i="3"/>
  <c r="V25" i="3" s="1"/>
  <c r="U14" i="3"/>
  <c r="U25" i="3" s="1"/>
  <c r="T14" i="3"/>
  <c r="T25" i="3" s="1"/>
  <c r="S14" i="3"/>
  <c r="S25" i="3" s="1"/>
  <c r="R14" i="3"/>
  <c r="R25" i="3" s="1"/>
  <c r="Q14" i="3"/>
  <c r="Q25" i="3" s="1"/>
  <c r="P14" i="3"/>
  <c r="P25" i="3" s="1"/>
  <c r="J14" i="3"/>
  <c r="I14" i="3"/>
  <c r="I25" i="3" s="1"/>
  <c r="H14" i="3"/>
  <c r="H25" i="3" s="1"/>
  <c r="G14" i="3"/>
  <c r="G25" i="3" s="1"/>
  <c r="F14" i="3"/>
  <c r="F25" i="3" s="1"/>
  <c r="E14" i="3"/>
  <c r="E25" i="3" s="1"/>
  <c r="D14" i="3"/>
  <c r="D25" i="3" s="1"/>
  <c r="V13" i="3"/>
  <c r="U13" i="3"/>
  <c r="T13" i="3"/>
  <c r="S13" i="3"/>
  <c r="R13" i="3"/>
  <c r="Q13" i="3"/>
  <c r="P13" i="3"/>
  <c r="N13" i="3"/>
  <c r="J13" i="3"/>
  <c r="H13" i="3"/>
  <c r="G13" i="3"/>
  <c r="F13" i="3"/>
  <c r="D13" i="3"/>
  <c r="B13" i="3"/>
  <c r="W12" i="3"/>
  <c r="K12" i="3"/>
  <c r="W11" i="3"/>
  <c r="K11" i="3"/>
  <c r="W10" i="3"/>
  <c r="K10" i="3"/>
  <c r="W9" i="3"/>
  <c r="K9" i="3"/>
  <c r="W8" i="3"/>
  <c r="K8" i="3"/>
  <c r="W7" i="3"/>
  <c r="K7" i="3"/>
  <c r="W6" i="3"/>
  <c r="K6" i="3"/>
  <c r="W5" i="3"/>
  <c r="K5" i="3"/>
  <c r="K22" i="3" l="1"/>
  <c r="P22" i="3"/>
  <c r="W37" i="3"/>
  <c r="I24" i="3"/>
  <c r="I39" i="3" s="1"/>
  <c r="K39" i="9"/>
  <c r="H40" i="9"/>
  <c r="H41" i="9" s="1"/>
  <c r="K24" i="9"/>
  <c r="P41" i="9"/>
  <c r="W41" i="9" s="1"/>
  <c r="H41" i="7"/>
  <c r="I41" i="7"/>
  <c r="S39" i="7"/>
  <c r="S40" i="7" s="1"/>
  <c r="S41" i="7" s="1"/>
  <c r="Q39" i="7"/>
  <c r="Q40" i="7" s="1"/>
  <c r="Q41" i="7" s="1"/>
  <c r="U39" i="7"/>
  <c r="U40" i="7" s="1"/>
  <c r="U41" i="7" s="1"/>
  <c r="G41" i="7"/>
  <c r="V39" i="7"/>
  <c r="V40" i="7" s="1"/>
  <c r="V41" i="7" s="1"/>
  <c r="J41" i="7"/>
  <c r="T39" i="7"/>
  <c r="T40" i="7" s="1"/>
  <c r="T41" i="7" s="1"/>
  <c r="R39" i="7"/>
  <c r="R40" i="7" s="1"/>
  <c r="R41" i="7" s="1"/>
  <c r="P39" i="10"/>
  <c r="W24" i="10"/>
  <c r="D39" i="10"/>
  <c r="K24" i="10"/>
  <c r="R40" i="10"/>
  <c r="R41" i="10" s="1"/>
  <c r="V40" i="10"/>
  <c r="V41" i="10" s="1"/>
  <c r="D41" i="9"/>
  <c r="F39" i="8"/>
  <c r="K24" i="8"/>
  <c r="T40" i="8"/>
  <c r="T41" i="8" s="1"/>
  <c r="P39" i="8"/>
  <c r="W24" i="8"/>
  <c r="E39" i="7"/>
  <c r="K24" i="7"/>
  <c r="P39" i="7"/>
  <c r="W24" i="7"/>
  <c r="K19" i="3"/>
  <c r="T17" i="3"/>
  <c r="U20" i="3"/>
  <c r="P15" i="3"/>
  <c r="K21" i="3"/>
  <c r="R21" i="3"/>
  <c r="Q18" i="3"/>
  <c r="S21" i="3"/>
  <c r="P18" i="3"/>
  <c r="U16" i="3"/>
  <c r="W13" i="3"/>
  <c r="K32" i="3"/>
  <c r="D37" i="3"/>
  <c r="K37" i="3" s="1"/>
  <c r="K29" i="3"/>
  <c r="K18" i="3"/>
  <c r="H24" i="3"/>
  <c r="H39" i="3" s="1"/>
  <c r="H40" i="3" s="1"/>
  <c r="K17" i="3"/>
  <c r="F24" i="3"/>
  <c r="F39" i="3" s="1"/>
  <c r="F40" i="3" s="1"/>
  <c r="F41" i="3" s="1"/>
  <c r="E24" i="3"/>
  <c r="E39" i="3" s="1"/>
  <c r="E40" i="3" s="1"/>
  <c r="E41" i="3" s="1"/>
  <c r="K20" i="3"/>
  <c r="D43" i="3" s="1"/>
  <c r="K16" i="3"/>
  <c r="K13" i="3"/>
  <c r="G24" i="3"/>
  <c r="G39" i="3" s="1"/>
  <c r="G40" i="3" s="1"/>
  <c r="G41" i="3" s="1"/>
  <c r="K15" i="3"/>
  <c r="I40" i="3"/>
  <c r="I41" i="3" s="1"/>
  <c r="J24" i="3"/>
  <c r="J39" i="3" s="1"/>
  <c r="T21" i="3"/>
  <c r="D24" i="3"/>
  <c r="R15" i="3"/>
  <c r="P16" i="3"/>
  <c r="V17" i="3"/>
  <c r="S18" i="3"/>
  <c r="Q19" i="3"/>
  <c r="U21" i="3"/>
  <c r="S22" i="3"/>
  <c r="S15" i="3"/>
  <c r="Q16" i="3"/>
  <c r="T18" i="3"/>
  <c r="R19" i="3"/>
  <c r="P20" i="3"/>
  <c r="V21" i="3"/>
  <c r="T22" i="3"/>
  <c r="T15" i="3"/>
  <c r="R16" i="3"/>
  <c r="U18" i="3"/>
  <c r="S19" i="3"/>
  <c r="Q20" i="3"/>
  <c r="U22" i="3"/>
  <c r="U17" i="3"/>
  <c r="R18" i="3"/>
  <c r="P19" i="3"/>
  <c r="V20" i="3"/>
  <c r="P17" i="3"/>
  <c r="U15" i="3"/>
  <c r="S16" i="3"/>
  <c r="Q17" i="3"/>
  <c r="V18" i="3"/>
  <c r="T19" i="3"/>
  <c r="R20" i="3"/>
  <c r="P21" i="3"/>
  <c r="V22" i="3"/>
  <c r="Q22" i="3"/>
  <c r="Q15" i="3"/>
  <c r="R22" i="3"/>
  <c r="V15" i="3"/>
  <c r="T16" i="3"/>
  <c r="R17" i="3"/>
  <c r="U19" i="3"/>
  <c r="S20" i="3"/>
  <c r="W18" i="3" l="1"/>
  <c r="K41" i="9"/>
  <c r="K40" i="9"/>
  <c r="W39" i="10"/>
  <c r="P40" i="10"/>
  <c r="W40" i="10" s="1"/>
  <c r="D40" i="10"/>
  <c r="K40" i="10" s="1"/>
  <c r="K39" i="10"/>
  <c r="W39" i="8"/>
  <c r="P40" i="8"/>
  <c r="W40" i="8" s="1"/>
  <c r="F40" i="8"/>
  <c r="K39" i="8"/>
  <c r="P40" i="7"/>
  <c r="W40" i="7" s="1"/>
  <c r="W39" i="7"/>
  <c r="E40" i="7"/>
  <c r="K39" i="7"/>
  <c r="W22" i="3"/>
  <c r="W21" i="3"/>
  <c r="W16" i="3"/>
  <c r="U24" i="3"/>
  <c r="U39" i="3" s="1"/>
  <c r="W17" i="3"/>
  <c r="R24" i="3"/>
  <c r="R39" i="3" s="1"/>
  <c r="H41" i="3"/>
  <c r="D39" i="3"/>
  <c r="K24" i="3"/>
  <c r="W19" i="3"/>
  <c r="T24" i="3"/>
  <c r="T39" i="3" s="1"/>
  <c r="U40" i="3"/>
  <c r="U41" i="3" s="1"/>
  <c r="S24" i="3"/>
  <c r="S39" i="3" s="1"/>
  <c r="J40" i="3"/>
  <c r="J41" i="3" s="1"/>
  <c r="V24" i="3"/>
  <c r="V39" i="3" s="1"/>
  <c r="W20" i="3"/>
  <c r="P24" i="3"/>
  <c r="W15" i="3"/>
  <c r="Q24" i="3"/>
  <c r="Q39" i="3" s="1"/>
  <c r="P41" i="10" l="1"/>
  <c r="W41" i="10" s="1"/>
  <c r="K40" i="8"/>
  <c r="K40" i="7"/>
  <c r="D41" i="10"/>
  <c r="K41" i="10" s="1"/>
  <c r="F41" i="8"/>
  <c r="K41" i="8" s="1"/>
  <c r="P41" i="8"/>
  <c r="W41" i="8" s="1"/>
  <c r="P41" i="7"/>
  <c r="W41" i="7" s="1"/>
  <c r="E41" i="7"/>
  <c r="K41" i="7" s="1"/>
  <c r="R40" i="3"/>
  <c r="R41" i="3" s="1"/>
  <c r="Q40" i="3"/>
  <c r="Q41" i="3" s="1"/>
  <c r="W24" i="3"/>
  <c r="P39" i="3"/>
  <c r="T40" i="3"/>
  <c r="T41" i="3" s="1"/>
  <c r="S40" i="3"/>
  <c r="S41" i="3" s="1"/>
  <c r="D40" i="3"/>
  <c r="K40" i="3" s="1"/>
  <c r="K39" i="3"/>
  <c r="I43" i="3" s="1"/>
  <c r="V40" i="3"/>
  <c r="V41" i="3" s="1"/>
  <c r="D41" i="3" l="1"/>
  <c r="K41" i="3" s="1"/>
  <c r="P40" i="3"/>
  <c r="W40" i="3" s="1"/>
  <c r="W39" i="3"/>
  <c r="P41" i="3" l="1"/>
  <c r="W41" i="3" s="1"/>
  <c r="D15" i="1" l="1"/>
  <c r="W33" i="1" l="1"/>
  <c r="K33" i="1"/>
  <c r="I15" i="1" l="1"/>
  <c r="I16" i="1"/>
  <c r="I17" i="1"/>
  <c r="I18" i="1"/>
  <c r="I19" i="1"/>
  <c r="I20" i="1"/>
  <c r="I21" i="1"/>
  <c r="I22" i="1"/>
  <c r="O23" i="1"/>
  <c r="T15" i="1" s="1"/>
  <c r="T38" i="1"/>
  <c r="T37" i="1"/>
  <c r="T12" i="6" s="1"/>
  <c r="T30" i="1"/>
  <c r="T29" i="1"/>
  <c r="T10" i="6" s="1"/>
  <c r="T14" i="1"/>
  <c r="T25" i="1" s="1"/>
  <c r="T13" i="1"/>
  <c r="T6" i="6" s="1"/>
  <c r="I38" i="1"/>
  <c r="I37" i="1"/>
  <c r="I12" i="6" s="1"/>
  <c r="I30" i="1"/>
  <c r="I29" i="1"/>
  <c r="I10" i="6" s="1"/>
  <c r="I14" i="1"/>
  <c r="I25" i="1" s="1"/>
  <c r="V29" i="1"/>
  <c r="V10" i="6" s="1"/>
  <c r="V37" i="1"/>
  <c r="V12" i="6" s="1"/>
  <c r="O40" i="1"/>
  <c r="J16" i="1"/>
  <c r="J17" i="1"/>
  <c r="J18" i="1"/>
  <c r="J19" i="1"/>
  <c r="J20" i="1"/>
  <c r="J21" i="1"/>
  <c r="J22" i="1"/>
  <c r="J15" i="1"/>
  <c r="H16" i="1"/>
  <c r="H17" i="1"/>
  <c r="H18" i="1"/>
  <c r="H19" i="1"/>
  <c r="H20" i="1"/>
  <c r="H21" i="1"/>
  <c r="H22" i="1"/>
  <c r="H15" i="1"/>
  <c r="G16" i="1"/>
  <c r="G17" i="1"/>
  <c r="G18" i="1"/>
  <c r="G19" i="1"/>
  <c r="G20" i="1"/>
  <c r="G21" i="1"/>
  <c r="G22" i="1"/>
  <c r="G15" i="1"/>
  <c r="F16" i="1"/>
  <c r="F17" i="1"/>
  <c r="F18" i="1"/>
  <c r="F19" i="1"/>
  <c r="F20" i="1"/>
  <c r="F21" i="1"/>
  <c r="F22" i="1"/>
  <c r="F15" i="1"/>
  <c r="E16" i="1"/>
  <c r="E17" i="1"/>
  <c r="E18" i="1"/>
  <c r="E19" i="1"/>
  <c r="E20" i="1"/>
  <c r="E21" i="1"/>
  <c r="E22" i="1"/>
  <c r="E15" i="1"/>
  <c r="D22" i="1"/>
  <c r="D16" i="1"/>
  <c r="D17" i="1"/>
  <c r="D18" i="1"/>
  <c r="D19" i="1"/>
  <c r="D20" i="1"/>
  <c r="D21" i="1"/>
  <c r="Q29" i="1"/>
  <c r="Q10" i="6" s="1"/>
  <c r="Q37" i="1"/>
  <c r="Q12" i="6" s="1"/>
  <c r="R29" i="1"/>
  <c r="R10" i="6" s="1"/>
  <c r="R37" i="1"/>
  <c r="R12" i="6" s="1"/>
  <c r="S29" i="1"/>
  <c r="S10" i="6" s="1"/>
  <c r="S37" i="1"/>
  <c r="S12" i="6" s="1"/>
  <c r="U29" i="1"/>
  <c r="U10" i="6" s="1"/>
  <c r="U37" i="1"/>
  <c r="U12" i="6" s="1"/>
  <c r="P29" i="1"/>
  <c r="P10" i="6" s="1"/>
  <c r="P37" i="1"/>
  <c r="P12" i="6" s="1"/>
  <c r="E29" i="1"/>
  <c r="E10" i="6" s="1"/>
  <c r="E37" i="1"/>
  <c r="E12" i="6" s="1"/>
  <c r="F29" i="1"/>
  <c r="F10" i="6" s="1"/>
  <c r="F37" i="1"/>
  <c r="F12" i="6" s="1"/>
  <c r="G29" i="1"/>
  <c r="G10" i="6" s="1"/>
  <c r="G37" i="1"/>
  <c r="G12" i="6" s="1"/>
  <c r="H29" i="1"/>
  <c r="H10" i="6" s="1"/>
  <c r="H37" i="1"/>
  <c r="H12" i="6" s="1"/>
  <c r="J29" i="1"/>
  <c r="J10" i="6" s="1"/>
  <c r="J37" i="1"/>
  <c r="J12" i="6" s="1"/>
  <c r="D29" i="1"/>
  <c r="D10" i="6" s="1"/>
  <c r="D37" i="1"/>
  <c r="D12" i="6" s="1"/>
  <c r="V38" i="1"/>
  <c r="U38" i="1"/>
  <c r="S38" i="1"/>
  <c r="R38" i="1"/>
  <c r="Q38" i="1"/>
  <c r="P38" i="1"/>
  <c r="J38" i="1"/>
  <c r="H38" i="1"/>
  <c r="G38" i="1"/>
  <c r="F38" i="1"/>
  <c r="E38" i="1"/>
  <c r="D38" i="1"/>
  <c r="W36" i="1"/>
  <c r="K36" i="1"/>
  <c r="W35" i="1"/>
  <c r="K35" i="1"/>
  <c r="W34" i="1"/>
  <c r="K34" i="1"/>
  <c r="W32" i="1"/>
  <c r="K32" i="1"/>
  <c r="W31" i="1"/>
  <c r="K31" i="1"/>
  <c r="V30" i="1"/>
  <c r="U30" i="1"/>
  <c r="S30" i="1"/>
  <c r="R30" i="1"/>
  <c r="Q30" i="1"/>
  <c r="P30" i="1"/>
  <c r="J30" i="1"/>
  <c r="H30" i="1"/>
  <c r="G30" i="1"/>
  <c r="F30" i="1"/>
  <c r="E30" i="1"/>
  <c r="D30" i="1"/>
  <c r="W28" i="1"/>
  <c r="K28" i="1"/>
  <c r="W27" i="1"/>
  <c r="K27" i="1"/>
  <c r="W26" i="1"/>
  <c r="K26" i="1"/>
  <c r="N22" i="1"/>
  <c r="B22" i="1"/>
  <c r="N21" i="1"/>
  <c r="B21" i="1"/>
  <c r="N20" i="1"/>
  <c r="B20" i="1"/>
  <c r="N19" i="1"/>
  <c r="B19" i="1"/>
  <c r="N18" i="1"/>
  <c r="B18" i="1"/>
  <c r="N17" i="1"/>
  <c r="B17" i="1"/>
  <c r="N16" i="1"/>
  <c r="B16" i="1"/>
  <c r="N15" i="1"/>
  <c r="B15" i="1"/>
  <c r="V14" i="1"/>
  <c r="V25" i="1" s="1"/>
  <c r="U14" i="1"/>
  <c r="U25" i="1" s="1"/>
  <c r="S14" i="1"/>
  <c r="S25" i="1" s="1"/>
  <c r="R14" i="1"/>
  <c r="R25" i="1" s="1"/>
  <c r="Q14" i="1"/>
  <c r="Q25" i="1" s="1"/>
  <c r="P14" i="1"/>
  <c r="P25" i="1" s="1"/>
  <c r="J14" i="1"/>
  <c r="J25" i="1" s="1"/>
  <c r="H14" i="1"/>
  <c r="H25" i="1" s="1"/>
  <c r="G14" i="1"/>
  <c r="G25" i="1" s="1"/>
  <c r="F14" i="1"/>
  <c r="F25" i="1" s="1"/>
  <c r="E14" i="1"/>
  <c r="E25" i="1" s="1"/>
  <c r="D14" i="1"/>
  <c r="D25" i="1" s="1"/>
  <c r="V13" i="1"/>
  <c r="V6" i="6" s="1"/>
  <c r="U13" i="1"/>
  <c r="U6" i="6" s="1"/>
  <c r="S13" i="1"/>
  <c r="S6" i="6" s="1"/>
  <c r="R13" i="1"/>
  <c r="R6" i="6" s="1"/>
  <c r="Q13" i="1"/>
  <c r="Q6" i="6" s="1"/>
  <c r="P13" i="1"/>
  <c r="P6" i="6" s="1"/>
  <c r="N13" i="1"/>
  <c r="J13" i="1"/>
  <c r="J6" i="6" s="1"/>
  <c r="H13" i="1"/>
  <c r="H6" i="6" s="1"/>
  <c r="G13" i="1"/>
  <c r="G6" i="6" s="1"/>
  <c r="F13" i="1"/>
  <c r="F6" i="6" s="1"/>
  <c r="E13" i="1"/>
  <c r="E6" i="6" s="1"/>
  <c r="D13" i="1"/>
  <c r="D6" i="6" s="1"/>
  <c r="B13" i="1"/>
  <c r="W12" i="1"/>
  <c r="K12" i="1"/>
  <c r="W11" i="1"/>
  <c r="K11" i="1"/>
  <c r="W10" i="1"/>
  <c r="K10" i="1"/>
  <c r="W9" i="1"/>
  <c r="K9" i="1"/>
  <c r="W8" i="1"/>
  <c r="K8" i="1"/>
  <c r="W7" i="1"/>
  <c r="K7" i="1"/>
  <c r="W6" i="1"/>
  <c r="K6" i="1"/>
  <c r="W5" i="1"/>
  <c r="K5" i="1"/>
  <c r="S21" i="1"/>
  <c r="W12" i="6" l="1"/>
  <c r="K12" i="6"/>
  <c r="W6" i="6"/>
  <c r="K6" i="6"/>
  <c r="U21" i="1"/>
  <c r="R17" i="1"/>
  <c r="Q17" i="1"/>
  <c r="Q18" i="1"/>
  <c r="P18" i="1"/>
  <c r="Q21" i="1"/>
  <c r="S22" i="1"/>
  <c r="S16" i="1"/>
  <c r="V17" i="1"/>
  <c r="R22" i="1"/>
  <c r="U19" i="1"/>
  <c r="S17" i="1"/>
  <c r="R16" i="1"/>
  <c r="Q22" i="1"/>
  <c r="P16" i="1"/>
  <c r="R20" i="1"/>
  <c r="V20" i="1"/>
  <c r="P15" i="1"/>
  <c r="P19" i="1"/>
  <c r="U20" i="1"/>
  <c r="R18" i="1"/>
  <c r="V18" i="1"/>
  <c r="V22" i="1"/>
  <c r="W10" i="6"/>
  <c r="K10" i="6"/>
  <c r="K17" i="1"/>
  <c r="W37" i="1"/>
  <c r="K19" i="1"/>
  <c r="T22" i="1"/>
  <c r="K37" i="1"/>
  <c r="K18" i="1"/>
  <c r="K22" i="1"/>
  <c r="F24" i="1"/>
  <c r="J24" i="1"/>
  <c r="K13" i="1"/>
  <c r="K29" i="1"/>
  <c r="K21" i="1"/>
  <c r="W29" i="1"/>
  <c r="W13" i="1"/>
  <c r="K15" i="1"/>
  <c r="G24" i="1"/>
  <c r="H24" i="1"/>
  <c r="D24" i="1"/>
  <c r="T21" i="1"/>
  <c r="Q16" i="1"/>
  <c r="V16" i="1"/>
  <c r="S20" i="1"/>
  <c r="R21" i="1"/>
  <c r="P22" i="1"/>
  <c r="U17" i="1"/>
  <c r="T20" i="1"/>
  <c r="E24" i="1"/>
  <c r="V15" i="1"/>
  <c r="Q20" i="1"/>
  <c r="V21" i="1"/>
  <c r="U18" i="1"/>
  <c r="P20" i="1"/>
  <c r="V19" i="1"/>
  <c r="R15" i="1"/>
  <c r="P17" i="1"/>
  <c r="T17" i="1"/>
  <c r="T19" i="1"/>
  <c r="S19" i="1"/>
  <c r="P21" i="1"/>
  <c r="S15" i="1"/>
  <c r="Q15" i="1"/>
  <c r="T18" i="1"/>
  <c r="R19" i="1"/>
  <c r="U16" i="1"/>
  <c r="S18" i="1"/>
  <c r="Q19" i="1"/>
  <c r="U22" i="1"/>
  <c r="U15" i="1"/>
  <c r="K16" i="1"/>
  <c r="T16" i="1"/>
  <c r="I24" i="1"/>
  <c r="K20" i="1"/>
  <c r="E39" i="1" l="1"/>
  <c r="E40" i="1" s="1"/>
  <c r="E16" i="6" s="1"/>
  <c r="E8" i="6"/>
  <c r="E15" i="6" s="1"/>
  <c r="I39" i="1"/>
  <c r="I40" i="1" s="1"/>
  <c r="I8" i="6"/>
  <c r="I15" i="6" s="1"/>
  <c r="H39" i="1"/>
  <c r="H40" i="1" s="1"/>
  <c r="H8" i="6"/>
  <c r="H15" i="6" s="1"/>
  <c r="J39" i="1"/>
  <c r="J40" i="1" s="1"/>
  <c r="J8" i="6"/>
  <c r="J15" i="6" s="1"/>
  <c r="F39" i="1"/>
  <c r="F40" i="1" s="1"/>
  <c r="F8" i="6"/>
  <c r="F15" i="6" s="1"/>
  <c r="G39" i="1"/>
  <c r="G40" i="1" s="1"/>
  <c r="G8" i="6"/>
  <c r="G15" i="6" s="1"/>
  <c r="D39" i="1"/>
  <c r="D8" i="6"/>
  <c r="W17" i="1"/>
  <c r="W22" i="1"/>
  <c r="Q24" i="1"/>
  <c r="W20" i="1"/>
  <c r="W18" i="1"/>
  <c r="R24" i="1"/>
  <c r="W19" i="1"/>
  <c r="U24" i="1"/>
  <c r="W16" i="1"/>
  <c r="S24" i="1"/>
  <c r="T24" i="1"/>
  <c r="K24" i="1"/>
  <c r="W15" i="1"/>
  <c r="V24" i="1"/>
  <c r="W21" i="1"/>
  <c r="P24" i="1"/>
  <c r="P8" i="6" s="1"/>
  <c r="E17" i="6" l="1"/>
  <c r="E41" i="1"/>
  <c r="J41" i="1"/>
  <c r="J16" i="6"/>
  <c r="J17" i="6" s="1"/>
  <c r="F41" i="1"/>
  <c r="F16" i="6"/>
  <c r="F17" i="6" s="1"/>
  <c r="R39" i="1"/>
  <c r="R40" i="1" s="1"/>
  <c r="R8" i="6"/>
  <c r="R15" i="6" s="1"/>
  <c r="K39" i="1"/>
  <c r="I43" i="1" s="1"/>
  <c r="V39" i="1"/>
  <c r="V40" i="1" s="1"/>
  <c r="V8" i="6"/>
  <c r="V15" i="6" s="1"/>
  <c r="H41" i="1"/>
  <c r="H16" i="6"/>
  <c r="H17" i="6" s="1"/>
  <c r="T39" i="1"/>
  <c r="T40" i="1" s="1"/>
  <c r="T8" i="6"/>
  <c r="T15" i="6" s="1"/>
  <c r="Q39" i="1"/>
  <c r="Q40" i="1" s="1"/>
  <c r="Q8" i="6"/>
  <c r="Q15" i="6" s="1"/>
  <c r="G41" i="1"/>
  <c r="G16" i="6"/>
  <c r="G17" i="6" s="1"/>
  <c r="I41" i="1"/>
  <c r="I16" i="6"/>
  <c r="I17" i="6" s="1"/>
  <c r="P15" i="6"/>
  <c r="U39" i="1"/>
  <c r="U40" i="1" s="1"/>
  <c r="U8" i="6"/>
  <c r="U15" i="6" s="1"/>
  <c r="S39" i="1"/>
  <c r="S40" i="1" s="1"/>
  <c r="S8" i="6"/>
  <c r="S15" i="6" s="1"/>
  <c r="D40" i="1"/>
  <c r="D16" i="6" s="1"/>
  <c r="K8" i="6"/>
  <c r="D15" i="6"/>
  <c r="K15" i="6" s="1"/>
  <c r="P39" i="1"/>
  <c r="W24" i="1"/>
  <c r="U41" i="1" l="1"/>
  <c r="U16" i="6"/>
  <c r="U17" i="6" s="1"/>
  <c r="W8" i="6"/>
  <c r="R41" i="1"/>
  <c r="R16" i="6"/>
  <c r="R17" i="6" s="1"/>
  <c r="W15" i="6"/>
  <c r="Q41" i="1"/>
  <c r="Q16" i="6"/>
  <c r="Q17" i="6" s="1"/>
  <c r="T41" i="1"/>
  <c r="T16" i="6"/>
  <c r="T17" i="6" s="1"/>
  <c r="S41" i="1"/>
  <c r="S16" i="6"/>
  <c r="S17" i="6" s="1"/>
  <c r="V41" i="1"/>
  <c r="V16" i="6"/>
  <c r="V17" i="6" s="1"/>
  <c r="K40" i="1"/>
  <c r="D41" i="1"/>
  <c r="K41" i="1" s="1"/>
  <c r="K16" i="6"/>
  <c r="D17" i="6"/>
  <c r="K17" i="6" s="1"/>
  <c r="W39" i="1"/>
  <c r="P40" i="1"/>
  <c r="W40" i="1" l="1"/>
  <c r="P16" i="6"/>
  <c r="P41" i="1"/>
  <c r="W41" i="1" s="1"/>
  <c r="W16" i="6" l="1"/>
  <c r="P17" i="6"/>
  <c r="W1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Mikkel Bjerg Kongsbak</author>
  </authors>
  <commentList>
    <comment ref="C18" authorId="0" shapeId="0" xr:uid="{00000000-0006-0000-0000-000001000000}">
      <text>
        <r>
          <rPr>
            <sz val="9"/>
            <color indexed="81"/>
            <rFont val="Tahoma"/>
            <charset val="1"/>
          </rPr>
          <t xml:space="preserve">
Assuming 45 hours pr. month</t>
        </r>
      </text>
    </comment>
    <comment ref="K39" authorId="0" shapeId="0" xr:uid="{00000000-0006-0000-0000-00000200000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Mikkel Bjerg Kongsbak</author>
  </authors>
  <commentList>
    <comment ref="C18" authorId="0" shapeId="0" xr:uid="{00000000-0006-0000-0100-000001000000}">
      <text>
        <r>
          <rPr>
            <b/>
            <sz val="9"/>
            <color indexed="81"/>
            <rFont val="Tahoma"/>
            <charset val="1"/>
          </rPr>
          <t>Mikkel Bjerg Kongsbak:</t>
        </r>
        <r>
          <rPr>
            <sz val="9"/>
            <color indexed="81"/>
            <rFont val="Tahoma"/>
            <charset val="1"/>
          </rPr>
          <t xml:space="preserve">
Assuming 45 hours pr. month</t>
        </r>
      </text>
    </comment>
    <comment ref="K39" authorId="0" shapeId="0" xr:uid="{00000000-0006-0000-0100-00000200000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Mikkel Bjerg Kongsbak</author>
  </authors>
  <commentList>
    <comment ref="C18" authorId="0" shapeId="0" xr:uid="{00000000-0006-0000-0200-000001000000}">
      <text>
        <r>
          <rPr>
            <b/>
            <sz val="9"/>
            <color indexed="81"/>
            <rFont val="Tahoma"/>
            <charset val="1"/>
          </rPr>
          <t>Mikkel Bjerg Kongsbak:</t>
        </r>
        <r>
          <rPr>
            <sz val="9"/>
            <color indexed="81"/>
            <rFont val="Tahoma"/>
            <charset val="1"/>
          </rPr>
          <t xml:space="preserve">
Assuming 45 hours pr. month</t>
        </r>
      </text>
    </comment>
    <comment ref="K39" authorId="0" shapeId="0" xr:uid="{00000000-0006-0000-0200-00000200000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Mikkel Bjerg Kongsbak</author>
  </authors>
  <commentList>
    <comment ref="C18" authorId="0" shapeId="0" xr:uid="{00000000-0006-0000-0300-000001000000}">
      <text>
        <r>
          <rPr>
            <b/>
            <sz val="9"/>
            <color indexed="81"/>
            <rFont val="Tahoma"/>
            <charset val="1"/>
          </rPr>
          <t>Mikkel Bjerg Kongsbak:</t>
        </r>
        <r>
          <rPr>
            <sz val="9"/>
            <color indexed="81"/>
            <rFont val="Tahoma"/>
            <charset val="1"/>
          </rPr>
          <t xml:space="preserve">
Assuming 45 hours pr. month</t>
        </r>
      </text>
    </comment>
    <comment ref="K39" authorId="0" shapeId="0" xr:uid="{00000000-0006-0000-0300-00000200000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Mikkel Bjerg Kongsbak</author>
  </authors>
  <commentList>
    <comment ref="C18" authorId="0" shapeId="0" xr:uid="{00000000-0006-0000-0400-000001000000}">
      <text>
        <r>
          <rPr>
            <b/>
            <sz val="9"/>
            <color indexed="81"/>
            <rFont val="Tahoma"/>
            <charset val="1"/>
          </rPr>
          <t>Mikkel Bjerg Kongsbak:</t>
        </r>
        <r>
          <rPr>
            <sz val="9"/>
            <color indexed="81"/>
            <rFont val="Tahoma"/>
            <charset val="1"/>
          </rPr>
          <t xml:space="preserve">
Assuming 45 hours pr. month</t>
        </r>
      </text>
    </comment>
    <comment ref="K39" authorId="0" shapeId="0" xr:uid="{00000000-0006-0000-0400-000002000000}">
      <text>
        <r>
          <rPr>
            <b/>
            <sz val="9"/>
            <color indexed="81"/>
            <rFont val="Tahoma"/>
            <family val="2"/>
          </rPr>
          <t>Mikkel Bjerg Kongsbak:</t>
        </r>
        <r>
          <rPr>
            <sz val="9"/>
            <color indexed="81"/>
            <rFont val="Tahoma"/>
            <family val="2"/>
          </rPr>
          <t xml:space="preserve">
Will turn red if maximum funding is exceeded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Mikkel Bjerg Kongsbak</author>
  </authors>
  <commentList>
    <comment ref="K15" authorId="0" shapeId="0" xr:uid="{00000000-0006-0000-0600-000001000000}">
      <text>
        <r>
          <rPr>
            <b/>
            <sz val="9"/>
            <color indexed="81"/>
            <rFont val="Tahoma"/>
            <family val="2"/>
          </rPr>
          <t>Mikkel Bjerg Kongsbak:</t>
        </r>
        <r>
          <rPr>
            <sz val="9"/>
            <color indexed="81"/>
            <rFont val="Tahoma"/>
            <family val="2"/>
          </rPr>
          <t xml:space="preserve">
Will turn red if maximum funding is exceeded</t>
        </r>
      </text>
    </comment>
    <comment ref="K17" authorId="0" shapeId="0" xr:uid="{00000000-0006-0000-0600-000002000000}">
      <text>
        <r>
          <rPr>
            <b/>
            <sz val="9"/>
            <color indexed="81"/>
            <rFont val="Tahoma"/>
            <charset val="1"/>
          </rPr>
          <t>Mikkel Bjerg Kongsbak:</t>
        </r>
        <r>
          <rPr>
            <sz val="9"/>
            <color indexed="81"/>
            <rFont val="Tahoma"/>
            <charset val="1"/>
          </rPr>
          <t xml:space="preserve">
This figure is transferred to the document 'budget confirmation'.</t>
        </r>
      </text>
    </comment>
  </commentList>
</comments>
</file>

<file path=xl/sharedStrings.xml><?xml version="1.0" encoding="utf-8"?>
<sst xmlns="http://schemas.openxmlformats.org/spreadsheetml/2006/main" count="866" uniqueCount="188">
  <si>
    <t>i</t>
  </si>
  <si>
    <t>Personnel - man months</t>
  </si>
  <si>
    <t>Total</t>
  </si>
  <si>
    <t>Salaries in DKK</t>
  </si>
  <si>
    <t>Total (DKK)</t>
  </si>
  <si>
    <t>Yearly increase</t>
  </si>
  <si>
    <t>Total Salaries</t>
  </si>
  <si>
    <t>ii</t>
  </si>
  <si>
    <t>Equipment</t>
  </si>
  <si>
    <t>Total Equipment</t>
  </si>
  <si>
    <t>iii</t>
  </si>
  <si>
    <t>Consumables</t>
  </si>
  <si>
    <t>Total Consumables</t>
  </si>
  <si>
    <t>TOTAL</t>
  </si>
  <si>
    <t>Subtotal (i + ii + iii)</t>
  </si>
  <si>
    <t>Overhead</t>
  </si>
  <si>
    <t>Total Budget</t>
  </si>
  <si>
    <t>in %</t>
  </si>
  <si>
    <t>Postdoc NN</t>
  </si>
  <si>
    <t>PhD NN</t>
  </si>
  <si>
    <t>Research Assistant</t>
  </si>
  <si>
    <t>Student assistant</t>
  </si>
  <si>
    <t>Technician</t>
  </si>
  <si>
    <t>Lab. Technician</t>
  </si>
  <si>
    <t>Prof.</t>
  </si>
  <si>
    <t>Associate Prof.</t>
  </si>
  <si>
    <t>Senior Researcher</t>
  </si>
  <si>
    <t>IMPORTANT POINTS</t>
  </si>
  <si>
    <t>Research Project 1:</t>
  </si>
  <si>
    <t xml:space="preserve"> - Duration: 3 years (4 years possible, if PhD is included)</t>
  </si>
  <si>
    <t>Research Project 2:</t>
  </si>
  <si>
    <t xml:space="preserve"> - Funding: 2 - 4.3 mio. DKK (excl. OH)</t>
  </si>
  <si>
    <t xml:space="preserve"> - Duration: 4½ years</t>
  </si>
  <si>
    <t>Department fixed costs ('inddækning)</t>
  </si>
  <si>
    <t>Monthly salary (2020)</t>
  </si>
  <si>
    <t xml:space="preserve"> - Earliest start date: July 1, 2021</t>
  </si>
  <si>
    <t xml:space="preserve"> - Latest start date: January 1 2022</t>
  </si>
  <si>
    <t xml:space="preserve"> - Funding: Up to 2 mio. DKK (excl. OH)</t>
  </si>
  <si>
    <t>DFF Financing</t>
  </si>
  <si>
    <t>Co-financing</t>
  </si>
  <si>
    <t>(choose yearly extrapolation from the drop down menu)</t>
  </si>
  <si>
    <r>
      <rPr>
        <b/>
        <sz val="24"/>
        <color rgb="FF014A69"/>
        <rFont val="Calibri"/>
        <family val="2"/>
        <scheme val="minor"/>
      </rPr>
      <t>Budget</t>
    </r>
    <r>
      <rPr>
        <sz val="10"/>
        <color rgb="FF014A69"/>
        <rFont val="Calibri"/>
        <family val="2"/>
        <scheme val="minor"/>
      </rPr>
      <t xml:space="preserve"> </t>
    </r>
  </si>
  <si>
    <t>Independent Research Fund Denmark</t>
  </si>
  <si>
    <r>
      <t xml:space="preserve">Instrument </t>
    </r>
    <r>
      <rPr>
        <b/>
        <sz val="10"/>
        <color rgb="FFFF5050"/>
        <rFont val="Calibri"/>
        <family val="2"/>
        <scheme val="minor"/>
      </rPr>
      <t xml:space="preserve">*
</t>
    </r>
    <r>
      <rPr>
        <sz val="10"/>
        <color rgb="FFFF5050"/>
        <rFont val="Calibri"/>
        <family val="2"/>
        <scheme val="minor"/>
      </rPr>
      <t>(select from the dropdown menu)</t>
    </r>
  </si>
  <si>
    <r>
      <t>Project title</t>
    </r>
    <r>
      <rPr>
        <b/>
        <sz val="10"/>
        <color rgb="FFFF5050"/>
        <rFont val="Calibri"/>
        <family val="2"/>
        <scheme val="minor"/>
      </rPr>
      <t xml:space="preserve"> *</t>
    </r>
  </si>
  <si>
    <t>Please do not copy and paste information, e.g. from one cell to another in the spreadsheet,</t>
  </si>
  <si>
    <r>
      <t xml:space="preserve">Applicant </t>
    </r>
    <r>
      <rPr>
        <b/>
        <sz val="10"/>
        <color rgb="FFFF5050"/>
        <rFont val="Calibri"/>
        <family val="2"/>
        <scheme val="minor"/>
      </rPr>
      <t>*</t>
    </r>
  </si>
  <si>
    <r>
      <rPr>
        <b/>
        <sz val="10"/>
        <color theme="1"/>
        <rFont val="Calibri"/>
        <family val="2"/>
        <scheme val="minor"/>
      </rPr>
      <t>First name</t>
    </r>
    <r>
      <rPr>
        <b/>
        <sz val="10"/>
        <color rgb="FFFF5050"/>
        <rFont val="Calibri"/>
        <family val="2"/>
        <scheme val="minor"/>
      </rPr>
      <t xml:space="preserve"> *</t>
    </r>
  </si>
  <si>
    <r>
      <t xml:space="preserve">Surname </t>
    </r>
    <r>
      <rPr>
        <b/>
        <sz val="10"/>
        <color rgb="FFFF5050"/>
        <rFont val="Calibri"/>
        <family val="2"/>
        <scheme val="minor"/>
      </rPr>
      <t>*</t>
    </r>
  </si>
  <si>
    <t>as this will result in problems when uploading the budget to e-grant.</t>
  </si>
  <si>
    <r>
      <t xml:space="preserve">Project start date: (dd-mm-yy) </t>
    </r>
    <r>
      <rPr>
        <b/>
        <sz val="10"/>
        <color rgb="FFFF5050"/>
        <rFont val="Calibri"/>
        <family val="2"/>
        <scheme val="minor"/>
      </rPr>
      <t>*</t>
    </r>
  </si>
  <si>
    <r>
      <t xml:space="preserve">Project end date: (dd-mm-yy) </t>
    </r>
    <r>
      <rPr>
        <b/>
        <sz val="10"/>
        <color rgb="FFFF5050"/>
        <rFont val="Calibri"/>
        <family val="2"/>
        <scheme val="minor"/>
      </rPr>
      <t>*</t>
    </r>
  </si>
  <si>
    <t>Duration in months (rounded off)</t>
  </si>
  <si>
    <t/>
  </si>
  <si>
    <t>See the call text for maximum project duration</t>
  </si>
  <si>
    <r>
      <t xml:space="preserve"> 
</t>
    </r>
    <r>
      <rPr>
        <b/>
        <sz val="12"/>
        <color rgb="FF595959"/>
        <rFont val="Calibri"/>
        <family val="2"/>
        <scheme val="minor"/>
      </rPr>
      <t>Instructions related to the following list of institutions involved in the project:</t>
    </r>
  </si>
  <si>
    <t>Administrator</t>
  </si>
  <si>
    <t>Institution 2</t>
  </si>
  <si>
    <t>Institution 3</t>
  </si>
  <si>
    <t>Institution 4</t>
  </si>
  <si>
    <t>Institution 5</t>
  </si>
  <si>
    <t>Institution 6</t>
  </si>
  <si>
    <t>Institution 7</t>
  </si>
  <si>
    <t>Institution 8</t>
  </si>
  <si>
    <t>Institution 9</t>
  </si>
  <si>
    <t>Institution 10</t>
  </si>
  <si>
    <t>Institution 11</t>
  </si>
  <si>
    <r>
      <t>Institution name</t>
    </r>
    <r>
      <rPr>
        <b/>
        <sz val="10"/>
        <color rgb="FFFF5050"/>
        <rFont val="Calibri"/>
        <family val="2"/>
        <scheme val="minor"/>
      </rPr>
      <t xml:space="preserve"> * </t>
    </r>
    <r>
      <rPr>
        <sz val="10"/>
        <color rgb="FF595959"/>
        <rFont val="Calibri"/>
        <family val="2"/>
        <scheme val="minor"/>
      </rPr>
      <t>(</t>
    </r>
    <r>
      <rPr>
        <sz val="10"/>
        <color rgb="FFFF0000"/>
        <rFont val="Calibri"/>
        <family val="2"/>
        <scheme val="minor"/>
      </rPr>
      <t>select from the dropdown menu</t>
    </r>
    <r>
      <rPr>
        <sz val="10"/>
        <color rgb="FF595959"/>
        <rFont val="Calibri"/>
        <family val="2"/>
        <scheme val="minor"/>
      </rPr>
      <t>.  If the institution is not on the menu, fill in information about the institution name, address, etc.)</t>
    </r>
  </si>
  <si>
    <r>
      <t xml:space="preserve">Institution type </t>
    </r>
    <r>
      <rPr>
        <b/>
        <sz val="10"/>
        <color rgb="FFFF5050"/>
        <rFont val="Calibri"/>
        <family val="2"/>
        <scheme val="minor"/>
      </rPr>
      <t>*</t>
    </r>
    <r>
      <rPr>
        <b/>
        <sz val="10"/>
        <color rgb="FFFF0000"/>
        <rFont val="Calibri"/>
        <family val="2"/>
        <scheme val="minor"/>
      </rPr>
      <t xml:space="preserve">
</t>
    </r>
    <r>
      <rPr>
        <sz val="10"/>
        <color rgb="FFFF5050"/>
        <rFont val="Calibri"/>
        <family val="2"/>
        <scheme val="minor"/>
      </rPr>
      <t>(select from the dropdown menu)</t>
    </r>
  </si>
  <si>
    <t>Name of department, if relevant</t>
  </si>
  <si>
    <r>
      <t xml:space="preserve">Overhead percentage </t>
    </r>
    <r>
      <rPr>
        <b/>
        <sz val="10"/>
        <color rgb="FFFF5050"/>
        <rFont val="Calibri"/>
        <family val="2"/>
        <scheme val="minor"/>
      </rPr>
      <t>*</t>
    </r>
    <r>
      <rPr>
        <sz val="10"/>
        <color rgb="FFFF5050"/>
        <rFont val="Calibri"/>
        <family val="2"/>
        <scheme val="minor"/>
      </rPr>
      <t xml:space="preserve"> </t>
    </r>
    <r>
      <rPr>
        <sz val="10"/>
        <color rgb="FFFF0000"/>
        <rFont val="Calibri"/>
        <family val="2"/>
        <scheme val="minor"/>
      </rPr>
      <t xml:space="preserve">
</t>
    </r>
    <r>
      <rPr>
        <sz val="10"/>
        <color rgb="FFFF5050"/>
        <rFont val="Calibri"/>
        <family val="2"/>
        <scheme val="minor"/>
      </rPr>
      <t>(select from the dropdown menu)</t>
    </r>
  </si>
  <si>
    <r>
      <rPr>
        <b/>
        <sz val="10"/>
        <rFont val="Calibri"/>
        <family val="2"/>
        <scheme val="minor"/>
      </rPr>
      <t xml:space="preserve">CVR no. </t>
    </r>
    <r>
      <rPr>
        <sz val="10"/>
        <rFont val="Calibri"/>
        <family val="2"/>
        <scheme val="minor"/>
      </rPr>
      <t>(required for Danish institutions, please find the no. at datacvr.virk.dk)</t>
    </r>
  </si>
  <si>
    <r>
      <rPr>
        <b/>
        <sz val="10"/>
        <rFont val="Calibri"/>
        <family val="2"/>
        <scheme val="minor"/>
      </rPr>
      <t xml:space="preserve">P no. </t>
    </r>
    <r>
      <rPr>
        <sz val="10"/>
        <rFont val="Calibri"/>
        <family val="2"/>
        <scheme val="minor"/>
      </rPr>
      <t xml:space="preserve">(for use with Danish institutions, optional; also available at datacvr.virk.dk) </t>
    </r>
  </si>
  <si>
    <r>
      <t>Address line 1</t>
    </r>
    <r>
      <rPr>
        <b/>
        <sz val="10"/>
        <color rgb="FFFF0000"/>
        <rFont val="Calibri"/>
        <family val="2"/>
        <scheme val="minor"/>
      </rPr>
      <t xml:space="preserve"> </t>
    </r>
    <r>
      <rPr>
        <b/>
        <sz val="10"/>
        <color rgb="FFFF5050"/>
        <rFont val="Calibri"/>
        <family val="2"/>
        <scheme val="minor"/>
      </rPr>
      <t>*</t>
    </r>
  </si>
  <si>
    <t>Address line 2</t>
  </si>
  <si>
    <r>
      <t xml:space="preserve">Postcode </t>
    </r>
    <r>
      <rPr>
        <b/>
        <sz val="10"/>
        <color rgb="FFFF5050"/>
        <rFont val="Calibri"/>
        <family val="2"/>
        <scheme val="minor"/>
      </rPr>
      <t>*</t>
    </r>
  </si>
  <si>
    <r>
      <t>City</t>
    </r>
    <r>
      <rPr>
        <b/>
        <sz val="10"/>
        <color rgb="FFFF5050"/>
        <rFont val="Calibri"/>
        <family val="2"/>
        <scheme val="minor"/>
      </rPr>
      <t xml:space="preserve"> *</t>
    </r>
  </si>
  <si>
    <r>
      <t xml:space="preserve">Country </t>
    </r>
    <r>
      <rPr>
        <b/>
        <sz val="10"/>
        <color rgb="FFFF5050"/>
        <rFont val="Calibri"/>
        <family val="2"/>
        <scheme val="minor"/>
      </rPr>
      <t xml:space="preserve">*
</t>
    </r>
    <r>
      <rPr>
        <sz val="10"/>
        <color rgb="FFFF5050"/>
        <rFont val="Calibri"/>
        <family val="2"/>
        <scheme val="minor"/>
      </rPr>
      <t>(select from the dropdown menu)</t>
    </r>
  </si>
  <si>
    <t>Email</t>
  </si>
  <si>
    <t>Participants and specifications for pay and working months
Include all participants regardless of whether they will be remunerated by DFF</t>
  </si>
  <si>
    <t>DFF financing</t>
  </si>
  <si>
    <t>DFF financing: Amount DKK per year (excl. overheads)</t>
  </si>
  <si>
    <t>Other sources</t>
  </si>
  <si>
    <r>
      <t xml:space="preserve">Type: 
</t>
    </r>
    <r>
      <rPr>
        <b/>
        <sz val="10"/>
        <color rgb="FFFF5050"/>
        <rFont val="Calibri"/>
        <family val="2"/>
        <scheme val="minor"/>
      </rPr>
      <t>(select from the dropdown menu)</t>
    </r>
  </si>
  <si>
    <r>
      <rPr>
        <b/>
        <sz val="10"/>
        <color theme="0"/>
        <rFont val="Calibri"/>
        <family val="2"/>
        <scheme val="minor"/>
      </rPr>
      <t>Institution</t>
    </r>
    <r>
      <rPr>
        <b/>
        <sz val="10"/>
        <color rgb="FFFF0000"/>
        <rFont val="Calibri"/>
        <family val="2"/>
        <scheme val="minor"/>
      </rPr>
      <t xml:space="preserve">
</t>
    </r>
    <r>
      <rPr>
        <b/>
        <sz val="10"/>
        <color rgb="FFFF5050"/>
        <rFont val="Calibri"/>
        <family val="2"/>
        <scheme val="minor"/>
      </rPr>
      <t>(select from the dropdown menu)</t>
    </r>
  </si>
  <si>
    <t>Institution name</t>
  </si>
  <si>
    <t>Position</t>
  </si>
  <si>
    <t>First name</t>
  </si>
  <si>
    <t>Surname</t>
  </si>
  <si>
    <t>Number of working months</t>
  </si>
  <si>
    <t>Total excl. overheads</t>
  </si>
  <si>
    <t>Amount DKK</t>
  </si>
  <si>
    <t>Total number of working months</t>
  </si>
  <si>
    <t>Total amount DKK</t>
  </si>
  <si>
    <t>Description of salary expenses (max. 300 characters)</t>
  </si>
  <si>
    <t>Applicant</t>
  </si>
  <si>
    <t>PhD age for postdoctoral candidates</t>
  </si>
  <si>
    <t>Leave the columns with date and numbers of weeks empty if the candidate does not (yet) have a PhD degree or if the candidate is unnamed at the time of application.</t>
  </si>
  <si>
    <t xml:space="preserve">Name </t>
  </si>
  <si>
    <t>Date of PhD degree
(dd-mm-yy)</t>
  </si>
  <si>
    <t>Maternity or paternity leave in number of weeks</t>
  </si>
  <si>
    <t>PhD age adjusted with regard to maternity/paternity leave (years) *</t>
  </si>
  <si>
    <t>Other leave of absence in number of weeks (e.g., illness or family care leave, leave for military service, humanitarian aid work, etc.)</t>
  </si>
  <si>
    <t>Description of the type of ’other leave of absence’
Or (if the date of PhD degree is left empty): State the expected date or describe other similar qualifications than PhD degree 
Or (if the candidate is unnamed): Leave the column empty
(max. 300 characters)</t>
  </si>
  <si>
    <t>Description of other expenses</t>
  </si>
  <si>
    <r>
      <t xml:space="preserve">Expense type:
</t>
    </r>
    <r>
      <rPr>
        <b/>
        <sz val="10"/>
        <color rgb="FFFF5050"/>
        <rFont val="Calibri"/>
        <family val="2"/>
        <scheme val="minor"/>
      </rPr>
      <t>(select from the dropdown menu)</t>
    </r>
  </si>
  <si>
    <r>
      <t xml:space="preserve">Institution
</t>
    </r>
    <r>
      <rPr>
        <b/>
        <sz val="10"/>
        <color rgb="FFFF5050"/>
        <rFont val="Calibri"/>
        <family val="2"/>
        <scheme val="minor"/>
      </rPr>
      <t>(select from the dropdown menu)</t>
    </r>
  </si>
  <si>
    <t>Description of other expenses (max. 300 characters)</t>
  </si>
  <si>
    <t>DFF financing divided by cost type and year</t>
  </si>
  <si>
    <t>Funding from other sources</t>
  </si>
  <si>
    <t xml:space="preserve">Scientific/academic staff </t>
  </si>
  <si>
    <t>Postdoc</t>
  </si>
  <si>
    <t>PhD student</t>
  </si>
  <si>
    <t>Total other scientific/academic staff</t>
  </si>
  <si>
    <t>Technical/administrative staff (TAP)</t>
  </si>
  <si>
    <t>Equipment expenses</t>
  </si>
  <si>
    <t>Operating expenses</t>
  </si>
  <si>
    <t>Overheads</t>
  </si>
  <si>
    <t>Total DFF financing</t>
  </si>
  <si>
    <t>DFF financing divided by cost type and institutions</t>
  </si>
  <si>
    <r>
      <t xml:space="preserve">Institution name </t>
    </r>
    <r>
      <rPr>
        <b/>
        <sz val="10"/>
        <color rgb="FFFF0000"/>
        <rFont val="Calibri"/>
        <family val="2"/>
        <scheme val="minor"/>
      </rPr>
      <t/>
    </r>
  </si>
  <si>
    <t>Overhead percentage</t>
  </si>
  <si>
    <t>Salary expenses</t>
  </si>
  <si>
    <t>Other expenses</t>
  </si>
  <si>
    <t>Study fee</t>
  </si>
  <si>
    <t>Computer nodes</t>
  </si>
  <si>
    <t>Research project 1 or 2</t>
  </si>
  <si>
    <t>FP1</t>
  </si>
  <si>
    <t>FP2</t>
  </si>
  <si>
    <t>Choose Research project 1 or 2 (drop down menu in cell D1)</t>
  </si>
  <si>
    <t>Conferences</t>
  </si>
  <si>
    <t>Research visits (PhD)</t>
  </si>
  <si>
    <t>DFF budget-begrundelser (max. 300 characters)</t>
  </si>
  <si>
    <t>Salaries</t>
  </si>
  <si>
    <t>VIP</t>
  </si>
  <si>
    <t>Salary, PI [Associate] Prof. XXXX. The co-financed expense is based on the PI's current salary at AU, incl. pension and social taxes.</t>
  </si>
  <si>
    <t>Salary, Postdoc NN. The expenses are based on an average postdoc salary at AU, incl. pension and social taxes.</t>
  </si>
  <si>
    <t>Salary, PhD NN. The expenses are based on an average PhD salary at AU, incl. pension and social taxes.</t>
  </si>
  <si>
    <t>TAP</t>
  </si>
  <si>
    <t>Salary, lab. technician. The expense is based on an average salary for a lab. technician at AU, incl. pension and social taxes. Tasks: [describe project specific lab work].</t>
  </si>
  <si>
    <t>Salary, workshop technician (AC-TAP). The expense is based on an average salary for an experienced technician at AU, incl. pension and social taxes. Tasks: [describe project specific work the technician will perform].</t>
  </si>
  <si>
    <t>Salary, stud. assistant, 10 hours/week. The expenses are based on the collective agreement for student assistants, incl. pension and social taxes. Tasks: [describe the work he/she will do].</t>
  </si>
  <si>
    <t>Salary, stud. programmer, 10 hours/week. The expenses are based on PROSA rates, incl. pension, social taxes. Tasks: [describe the work he/she will do].</t>
  </si>
  <si>
    <t>The estimated price of this setup is based on the specific quotation and amounts to XXXX. [Describe the significance of the equipment for the this project].</t>
  </si>
  <si>
    <t>Study fee. Based on the standard amount of 80.000 DKK/student/year (for a 3 year period)</t>
  </si>
  <si>
    <r>
      <t>[</t>
    </r>
    <r>
      <rPr>
        <i/>
        <sz val="11"/>
        <color theme="1"/>
        <rFont val="Calibri"/>
        <family val="2"/>
        <scheme val="minor"/>
      </rPr>
      <t>Ordinary consumables (glassware, plasticware, reagents, chemicals, utensils, etc.)]</t>
    </r>
  </si>
  <si>
    <t>Conference participation. Active participation in int. conferences are foreseen each year (app. 15.000 DKK pr. attendance, which includes registration fee). [name conferences and year]</t>
  </si>
  <si>
    <r>
      <t xml:space="preserve">1) </t>
    </r>
    <r>
      <rPr>
        <i/>
        <sz val="11"/>
        <color theme="1"/>
        <rFont val="Calibri"/>
        <family val="2"/>
        <scheme val="minor"/>
      </rPr>
      <t>Travel expenses covering research visits for the project-engaged Postdoc and PhD student to the partner laboratories in XXXX and YYYY</t>
    </r>
    <r>
      <rPr>
        <sz val="11"/>
        <color theme="1"/>
        <rFont val="Calibri"/>
        <family val="2"/>
        <scheme val="minor"/>
      </rPr>
      <t>.</t>
    </r>
  </si>
  <si>
    <t>2) Research visit in XXXX to Prof. XXXX’s group at YYYY. Activities: XXXX and YYYY. The expenses cover travel, accommodation and daily allowance.</t>
  </si>
  <si>
    <t>DFF-Research Project2</t>
  </si>
  <si>
    <t>Example - FP2</t>
  </si>
  <si>
    <t>XX</t>
  </si>
  <si>
    <t>YYYY</t>
  </si>
  <si>
    <t>Earliest start date: 01-07-21, latest start date  01-01-22</t>
  </si>
  <si>
    <t>Aarhus University</t>
  </si>
  <si>
    <t>Danish: University</t>
  </si>
  <si>
    <t>Nordre Ringgade 1</t>
  </si>
  <si>
    <t>Aarhus C</t>
  </si>
  <si>
    <t>Denmark</t>
  </si>
  <si>
    <t>fi.bevillinger@au.dk</t>
  </si>
  <si>
    <t>N</t>
  </si>
  <si>
    <t>PhD</t>
  </si>
  <si>
    <t>N N</t>
  </si>
  <si>
    <t>* Calculated from 1 October 2020</t>
  </si>
  <si>
    <t>[Ordinary consumables (glassware, plasticware, reagents, chemicals, utensils, etc.)]</t>
  </si>
  <si>
    <t>Salary, PI [Associate] Prof. XX YYYY. The co-financed expense is based on the PI's current salary at AU, incl. pension and social taxes.</t>
  </si>
  <si>
    <t>Total man months</t>
  </si>
  <si>
    <t>Total salaries</t>
  </si>
  <si>
    <t>Total equipment</t>
  </si>
  <si>
    <t>Total consumables</t>
  </si>
  <si>
    <t>CALENDAR YEARS</t>
  </si>
  <si>
    <t>Subtotal</t>
  </si>
  <si>
    <t>TOTAL 
ALL PARTNERS</t>
  </si>
  <si>
    <t>PhDs: remember to add study fee of 3x80,000 DKK (excl. OH) as consumables</t>
  </si>
  <si>
    <t>Insert overhead percentage (cell C40)</t>
  </si>
  <si>
    <t>Research visit in XXXX to Prof. XXXX’s group at YYYY. Activities: XXXX and YYYY. The expenses cover travel, accommodation and daily allowance.</t>
  </si>
  <si>
    <t>Insert VIP, TAP and man months in yellow cells (rows 3-10)
Insert costs for equipment and consumables in yellow cells (rows 24-26 + 29-33)
Insert the expenses covering department fixed costs ('inddækning') in cell C43</t>
  </si>
  <si>
    <t>Insert VIP, TAP and man months in yellow cells (rows 3-10)
Insert costs for equipment and consumables in yellow cells (rows 24-26 + 29-33)</t>
  </si>
  <si>
    <t>FP3</t>
  </si>
  <si>
    <t>Monthly salary (2021)</t>
  </si>
  <si>
    <t>Research project 1,2 or 3</t>
  </si>
  <si>
    <t>Research Project 3:</t>
  </si>
  <si>
    <t>PhDs: remember to add PhD Study Fee of 3x80,000 DKK (excl. OH) as consumables</t>
  </si>
  <si>
    <t xml:space="preserve"> - Latest start date: December 1 2022</t>
  </si>
  <si>
    <t xml:space="preserve"> - Earliest start date: January 1, 2022</t>
  </si>
  <si>
    <t xml:space="preserve"> - Funding: 4.3 - 8.3 mio. DKK (excl. OH)</t>
  </si>
  <si>
    <t>Choose Research project 1, 2 or 3 (drop down menu in cell D1)</t>
  </si>
  <si>
    <t xml:space="preserve"> - Duration: up to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</si>
</sst>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dd/mm/yy;@"/>
    <numFmt numFmtId="167" formatCode="#,##0_ ;[Red]\-#,##0\ "/>
    <numFmt numFmtId="168" formatCode="0.0000"/>
    <numFmt numFmtId="169" formatCode="#,##0_ ;\-#,##0\ "/>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20"/>
      <name val="Calibri"/>
      <family val="2"/>
    </font>
    <font>
      <b/>
      <sz val="10"/>
      <name val="Calibri"/>
      <family val="2"/>
    </font>
    <font>
      <sz val="10"/>
      <name val="Calibri"/>
      <family val="2"/>
    </font>
    <font>
      <sz val="10"/>
      <color theme="1"/>
      <name val="Calibri"/>
      <family val="2"/>
      <scheme val="minor"/>
    </font>
    <font>
      <u/>
      <sz val="11"/>
      <color theme="10"/>
      <name val="Calibri"/>
      <family val="2"/>
      <scheme val="minor"/>
    </font>
    <font>
      <b/>
      <sz val="9"/>
      <color indexed="81"/>
      <name val="Tahoma"/>
      <charset val="1"/>
    </font>
    <font>
      <sz val="9"/>
      <color indexed="81"/>
      <name val="Tahoma"/>
      <charset val="1"/>
    </font>
    <font>
      <sz val="9"/>
      <color indexed="81"/>
      <name val="Tahoma"/>
      <family val="2"/>
    </font>
    <font>
      <b/>
      <sz val="9"/>
      <color indexed="81"/>
      <name val="Tahoma"/>
      <family val="2"/>
    </font>
    <font>
      <sz val="10"/>
      <color rgb="FF014A69"/>
      <name val="Calibri"/>
      <family val="2"/>
      <scheme val="minor"/>
    </font>
    <font>
      <b/>
      <sz val="24"/>
      <color rgb="FF014A69"/>
      <name val="Calibri"/>
      <family val="2"/>
      <scheme val="minor"/>
    </font>
    <font>
      <b/>
      <sz val="16"/>
      <color rgb="FF014A69"/>
      <name val="Calibri"/>
      <family val="2"/>
      <scheme val="minor"/>
    </font>
    <font>
      <b/>
      <sz val="10"/>
      <name val="Calibri"/>
      <family val="2"/>
      <scheme val="minor"/>
    </font>
    <font>
      <b/>
      <sz val="10"/>
      <color rgb="FFFF5050"/>
      <name val="Calibri"/>
      <family val="2"/>
      <scheme val="minor"/>
    </font>
    <font>
      <sz val="10"/>
      <color rgb="FFFF5050"/>
      <name val="Calibri"/>
      <family val="2"/>
      <scheme val="minor"/>
    </font>
    <font>
      <b/>
      <sz val="10"/>
      <color theme="1"/>
      <name val="Calibri"/>
      <family val="2"/>
      <scheme val="minor"/>
    </font>
    <font>
      <b/>
      <sz val="14"/>
      <color theme="9" tint="-0.249977111117893"/>
      <name val="Calibri"/>
      <family val="2"/>
      <scheme val="minor"/>
    </font>
    <font>
      <sz val="10"/>
      <color theme="1" tint="0.34998626667073579"/>
      <name val="Calibri"/>
      <family val="2"/>
      <scheme val="minor"/>
    </font>
    <font>
      <sz val="8"/>
      <color theme="0" tint="-0.499984740745262"/>
      <name val="Calibri"/>
      <family val="2"/>
      <scheme val="minor"/>
    </font>
    <font>
      <sz val="10"/>
      <color rgb="FF242729"/>
      <name val="Arial"/>
      <family val="2"/>
    </font>
    <font>
      <sz val="10"/>
      <color rgb="FF242729"/>
      <name val="Consolas"/>
      <family val="3"/>
    </font>
    <font>
      <sz val="10"/>
      <color rgb="FF000000"/>
      <name val="Verdana"/>
      <family val="2"/>
    </font>
    <font>
      <b/>
      <sz val="10"/>
      <color rgb="FF595959"/>
      <name val="Calibri"/>
      <family val="2"/>
      <scheme val="minor"/>
    </font>
    <font>
      <b/>
      <sz val="12"/>
      <color rgb="FF595959"/>
      <name val="Calibri"/>
      <family val="2"/>
      <scheme val="minor"/>
    </font>
    <font>
      <sz val="10"/>
      <color rgb="FF595959"/>
      <name val="Calibri"/>
      <family val="2"/>
      <scheme val="minor"/>
    </font>
    <font>
      <b/>
      <sz val="10"/>
      <color theme="0"/>
      <name val="Calibri"/>
      <family val="2"/>
      <scheme val="minor"/>
    </font>
    <font>
      <sz val="10"/>
      <color rgb="FFFF0000"/>
      <name val="Calibri"/>
      <family val="2"/>
      <scheme val="minor"/>
    </font>
    <font>
      <b/>
      <sz val="10"/>
      <color rgb="FFFF0000"/>
      <name val="Calibri"/>
      <family val="2"/>
      <scheme val="minor"/>
    </font>
    <font>
      <sz val="10"/>
      <name val="Calibri"/>
      <family val="2"/>
      <scheme val="minor"/>
    </font>
    <font>
      <b/>
      <sz val="16"/>
      <name val="Calibri"/>
      <family val="2"/>
      <scheme val="minor"/>
    </font>
    <font>
      <b/>
      <sz val="20"/>
      <color theme="1"/>
      <name val="Calibri"/>
      <family val="2"/>
      <scheme val="minor"/>
    </font>
    <font>
      <sz val="10"/>
      <color rgb="FF333333"/>
      <name val="Calibri"/>
      <family val="2"/>
      <scheme val="minor"/>
    </font>
    <font>
      <b/>
      <sz val="18"/>
      <color theme="1"/>
      <name val="Calibri"/>
      <family val="2"/>
      <scheme val="minor"/>
    </font>
    <font>
      <u/>
      <sz val="11"/>
      <color theme="1"/>
      <name val="Calibri"/>
      <family val="2"/>
      <scheme val="minor"/>
    </font>
    <font>
      <i/>
      <sz val="11"/>
      <color theme="1"/>
      <name val="Calibri"/>
      <family val="2"/>
      <scheme val="minor"/>
    </font>
  </fonts>
  <fills count="24">
    <fill>
      <patternFill patternType="none"/>
    </fill>
    <fill>
      <patternFill patternType="gray125"/>
    </fill>
    <fill>
      <patternFill patternType="solid">
        <fgColor indexed="42"/>
        <bgColor indexed="64"/>
      </patternFill>
    </fill>
    <fill>
      <patternFill patternType="solid">
        <fgColor indexed="4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4EAE4"/>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D9D9D9"/>
        <bgColor indexed="64"/>
      </patternFill>
    </fill>
    <fill>
      <patternFill patternType="solid">
        <fgColor rgb="FF014A68"/>
        <bgColor indexed="64"/>
      </patternFill>
    </fill>
    <fill>
      <patternFill patternType="solid">
        <fgColor rgb="FF80B726"/>
        <bgColor indexed="64"/>
      </patternFill>
    </fill>
    <fill>
      <patternFill patternType="solid">
        <fgColor rgb="FFF59601"/>
        <bgColor indexed="64"/>
      </patternFill>
    </fill>
    <fill>
      <patternFill patternType="solid">
        <fgColor theme="1"/>
        <bgColor theme="1"/>
      </patternFill>
    </fill>
    <fill>
      <patternFill patternType="solid">
        <fgColor rgb="FF014A68"/>
        <bgColor theme="1"/>
      </patternFill>
    </fill>
    <fill>
      <patternFill patternType="solid">
        <fgColor rgb="FF80B726"/>
        <bgColor theme="1"/>
      </patternFill>
    </fill>
    <fill>
      <patternFill patternType="solid">
        <fgColor rgb="FFF59601"/>
        <bgColor theme="1"/>
      </patternFill>
    </fill>
    <fill>
      <patternFill patternType="solid">
        <fgColor theme="1"/>
        <bgColor indexed="64"/>
      </patternFill>
    </fill>
    <fill>
      <patternFill patternType="solid">
        <fgColor rgb="FF014A69"/>
        <bgColor indexed="64"/>
      </patternFill>
    </fill>
    <fill>
      <patternFill patternType="solid">
        <fgColor theme="0"/>
        <bgColor theme="4" tint="0.79998168889431442"/>
      </patternFill>
    </fill>
    <fill>
      <patternFill patternType="solid">
        <fgColor theme="0" tint="-0.14999847407452621"/>
        <bgColor theme="4" tint="0.79998168889431442"/>
      </patternFill>
    </fill>
    <fill>
      <patternFill patternType="solid">
        <fgColor rgb="FFF4EAE4"/>
        <bgColor theme="1"/>
      </patternFill>
    </fill>
  </fills>
  <borders count="131">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4" tint="0.39997558519241921"/>
      </left>
      <right/>
      <top/>
      <bottom/>
      <diagonal/>
    </border>
    <border>
      <left/>
      <right/>
      <top/>
      <bottom style="thin">
        <color theme="4" tint="0.39997558519241921"/>
      </bottom>
      <diagonal/>
    </border>
    <border>
      <left style="thin">
        <color theme="4" tint="0.39994506668294322"/>
      </left>
      <right/>
      <top/>
      <bottom style="thin">
        <color theme="4" tint="0.39997558519241921"/>
      </bottom>
      <diagonal/>
    </border>
    <border>
      <left/>
      <right style="thin">
        <color theme="4" tint="0.39994506668294322"/>
      </right>
      <top/>
      <bottom style="thin">
        <color theme="4" tint="0.39997558519241921"/>
      </bottom>
      <diagonal/>
    </border>
    <border>
      <left style="thin">
        <color theme="4" tint="0.39994506668294322"/>
      </left>
      <right style="thin">
        <color theme="4" tint="0.39991454817346722"/>
      </right>
      <top/>
      <bottom style="thin">
        <color theme="4" tint="0.39997558519241921"/>
      </bottom>
      <diagonal/>
    </border>
    <border>
      <left style="thin">
        <color theme="4" tint="0.39991454817346722"/>
      </left>
      <right/>
      <top/>
      <bottom style="thin">
        <color theme="4" tint="0.39997558519241921"/>
      </bottom>
      <diagonal/>
    </border>
    <border>
      <left style="medium">
        <color theme="1"/>
      </left>
      <right/>
      <top style="thin">
        <color theme="4" tint="0.39997558519241921"/>
      </top>
      <bottom/>
      <diagonal/>
    </border>
    <border>
      <left/>
      <right/>
      <top style="thin">
        <color theme="4" tint="0.39997558519241921"/>
      </top>
      <bottom/>
      <diagonal/>
    </border>
    <border>
      <left style="thin">
        <color theme="1"/>
      </left>
      <right/>
      <top style="thin">
        <color theme="4" tint="0.39997558519241921"/>
      </top>
      <bottom/>
      <diagonal/>
    </border>
    <border>
      <left style="thin">
        <color theme="4" tint="0.39994506668294322"/>
      </left>
      <right/>
      <top style="thin">
        <color theme="4" tint="0.39997558519241921"/>
      </top>
      <bottom style="thin">
        <color rgb="FF014A68"/>
      </bottom>
      <diagonal/>
    </border>
    <border>
      <left/>
      <right/>
      <top style="thin">
        <color theme="4" tint="0.39997558519241921"/>
      </top>
      <bottom style="thin">
        <color rgb="FF014A68"/>
      </bottom>
      <diagonal/>
    </border>
    <border>
      <left/>
      <right style="thin">
        <color theme="4" tint="0.39994506668294322"/>
      </right>
      <top style="thin">
        <color theme="4" tint="0.39997558519241921"/>
      </top>
      <bottom style="thin">
        <color rgb="FF014A68"/>
      </bottom>
      <diagonal/>
    </border>
    <border>
      <left style="thin">
        <color theme="4" tint="0.39994506668294322"/>
      </left>
      <right style="thin">
        <color theme="4" tint="0.39991454817346722"/>
      </right>
      <top style="thin">
        <color theme="4" tint="0.39997558519241921"/>
      </top>
      <bottom style="thin">
        <color rgb="FF014A68"/>
      </bottom>
      <diagonal/>
    </border>
    <border>
      <left style="thin">
        <color theme="4" tint="0.39991454817346722"/>
      </left>
      <right/>
      <top style="thin">
        <color theme="4" tint="0.39997558519241921"/>
      </top>
      <bottom style="thin">
        <color theme="4" tint="0.39988402966399123"/>
      </bottom>
      <diagonal/>
    </border>
    <border>
      <left/>
      <right style="thin">
        <color theme="1"/>
      </right>
      <top style="thin">
        <color theme="4" tint="0.39997558519241921"/>
      </top>
      <bottom style="thin">
        <color indexed="64"/>
      </bottom>
      <diagonal/>
    </border>
    <border>
      <left style="thin">
        <color theme="1"/>
      </left>
      <right/>
      <top style="thin">
        <color theme="4" tint="0.39997558519241921"/>
      </top>
      <bottom style="thin">
        <color auto="1"/>
      </bottom>
      <diagonal/>
    </border>
    <border>
      <left/>
      <right/>
      <top style="thin">
        <color theme="4" tint="0.39997558519241921"/>
      </top>
      <bottom style="thin">
        <color auto="1"/>
      </bottom>
      <diagonal/>
    </border>
    <border>
      <left/>
      <right style="thin">
        <color theme="4" tint="0.39997558519241921"/>
      </right>
      <top style="thin">
        <color theme="4" tint="0.39997558519241921"/>
      </top>
      <bottom style="thin">
        <color auto="1"/>
      </bottom>
      <diagonal/>
    </border>
    <border>
      <left style="thin">
        <color theme="0" tint="-0.499984740745262"/>
      </left>
      <right/>
      <top style="medium">
        <color theme="1"/>
      </top>
      <bottom/>
      <diagonal/>
    </border>
    <border>
      <left style="thin">
        <color theme="0" tint="-0.499984740745262"/>
      </left>
      <right/>
      <top style="thin">
        <color rgb="FF014A68"/>
      </top>
      <bottom/>
      <diagonal/>
    </border>
    <border>
      <left style="thin">
        <color theme="0" tint="-0.499984740745262"/>
      </left>
      <right style="thin">
        <color theme="0" tint="-0.499984740745262"/>
      </right>
      <top style="thin">
        <color rgb="FF014A68"/>
      </top>
      <bottom style="thin">
        <color theme="0" tint="-0.499984740745262"/>
      </bottom>
      <diagonal/>
    </border>
    <border>
      <left style="thin">
        <color theme="0" tint="-0.499984740745262"/>
      </left>
      <right/>
      <top/>
      <bottom/>
      <diagonal/>
    </border>
    <border>
      <left style="thin">
        <color theme="0" tint="-0.499984740745262"/>
      </left>
      <right/>
      <top style="thin">
        <color theme="4" tint="0.39997558519241921"/>
      </top>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top style="thin">
        <color auto="1"/>
      </top>
      <bottom style="thin">
        <color theme="0" tint="-0.499984740745262"/>
      </bottom>
      <diagonal/>
    </border>
    <border>
      <left/>
      <right/>
      <top style="thin">
        <color auto="1"/>
      </top>
      <bottom style="thin">
        <color theme="0" tint="-0.499984740745262"/>
      </bottom>
      <diagonal/>
    </border>
    <border>
      <left/>
      <right style="thin">
        <color theme="0" tint="-0.499984740745262"/>
      </right>
      <top style="thin">
        <color auto="1"/>
      </top>
      <bottom style="thin">
        <color theme="0" tint="-0.499984740745262"/>
      </bottom>
      <diagonal/>
    </border>
    <border>
      <left style="thin">
        <color theme="0" tint="-0.499984740745262"/>
      </left>
      <right/>
      <top style="thin">
        <color theme="0" tint="-0.499984740745262"/>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0" tint="-0.499984740745262"/>
      </left>
      <right style="thin">
        <color theme="0" tint="-0.499984740745262"/>
      </right>
      <top/>
      <bottom style="thin">
        <color theme="0" tint="-0.499984740745262"/>
      </bottom>
      <diagonal/>
    </border>
    <border>
      <left/>
      <right/>
      <top/>
      <bottom style="thin">
        <color theme="4" tint="0.39994506668294322"/>
      </bottom>
      <diagonal/>
    </border>
    <border>
      <left/>
      <right style="thin">
        <color rgb="FF95B3D7"/>
      </right>
      <top/>
      <bottom style="thin">
        <color theme="4" tint="0.39994506668294322"/>
      </bottom>
      <diagonal/>
    </border>
    <border>
      <left style="thin">
        <color rgb="FF95B3D7"/>
      </left>
      <right/>
      <top/>
      <bottom style="thin">
        <color rgb="FF95B3D7"/>
      </bottom>
      <diagonal/>
    </border>
    <border>
      <left/>
      <right/>
      <top/>
      <bottom style="thin">
        <color rgb="FF95B3D7"/>
      </bottom>
      <diagonal/>
    </border>
    <border>
      <left style="thin">
        <color auto="1"/>
      </left>
      <right/>
      <top style="thin">
        <color auto="1"/>
      </top>
      <bottom/>
      <diagonal/>
    </border>
    <border>
      <left/>
      <right/>
      <top style="thin">
        <color auto="1"/>
      </top>
      <bottom/>
      <diagonal/>
    </border>
    <border>
      <left/>
      <right/>
      <top style="thin">
        <color theme="4" tint="0.39994506668294322"/>
      </top>
      <bottom style="thin">
        <color theme="4" tint="0.39997558519241921"/>
      </bottom>
      <diagonal/>
    </border>
    <border>
      <left/>
      <right/>
      <top style="thin">
        <color auto="1"/>
      </top>
      <bottom style="thin">
        <color theme="4" tint="0.39997558519241921"/>
      </bottom>
      <diagonal/>
    </border>
    <border>
      <left/>
      <right style="thin">
        <color auto="1"/>
      </right>
      <top style="thin">
        <color auto="1"/>
      </top>
      <bottom style="thin">
        <color theme="4" tint="0.39997558519241921"/>
      </bottom>
      <diagonal/>
    </border>
    <border>
      <left style="thin">
        <color theme="0" tint="-0.499984740745262"/>
      </left>
      <right style="thin">
        <color theme="0" tint="-0.499984740745262"/>
      </right>
      <top style="thin">
        <color theme="4" tint="0.39997558519241921"/>
      </top>
      <bottom style="thin">
        <color theme="0" tint="-0.499984740745262"/>
      </bottom>
      <diagonal/>
    </border>
    <border>
      <left style="thin">
        <color theme="0" tint="-0.499984740745262"/>
      </left>
      <right/>
      <top style="thin">
        <color theme="4" tint="0.39997558519241921"/>
      </top>
      <bottom style="thin">
        <color theme="0" tint="-0.499984740745262"/>
      </bottom>
      <diagonal/>
    </border>
    <border>
      <left/>
      <right/>
      <top style="thin">
        <color theme="4" tint="0.39997558519241921"/>
      </top>
      <bottom style="thin">
        <color theme="0" tint="-0.499984740745262"/>
      </bottom>
      <diagonal/>
    </border>
    <border>
      <left/>
      <right style="thin">
        <color theme="0" tint="-0.499984740745262"/>
      </right>
      <top style="thin">
        <color theme="4" tint="0.39997558519241921"/>
      </top>
      <bottom style="thin">
        <color theme="0" tint="-0.499984740745262"/>
      </bottom>
      <diagonal/>
    </border>
    <border>
      <left style="medium">
        <color rgb="FF014A68"/>
      </left>
      <right/>
      <top style="medium">
        <color rgb="FF014A68"/>
      </top>
      <bottom/>
      <diagonal/>
    </border>
    <border>
      <left style="medium">
        <color rgb="FF014A68"/>
      </left>
      <right style="medium">
        <color rgb="FF014A68"/>
      </right>
      <top style="medium">
        <color rgb="FF014A68"/>
      </top>
      <bottom style="medium">
        <color rgb="FF014A68"/>
      </bottom>
      <diagonal/>
    </border>
    <border>
      <left style="medium">
        <color rgb="FF014A68"/>
      </left>
      <right style="medium">
        <color rgb="FF80B726"/>
      </right>
      <top style="medium">
        <color rgb="FF80B726"/>
      </top>
      <bottom style="medium">
        <color rgb="FF80B726"/>
      </bottom>
      <diagonal/>
    </border>
    <border>
      <left style="medium">
        <color rgb="FF80B726"/>
      </left>
      <right style="medium">
        <color rgb="FFF59601"/>
      </right>
      <top style="medium">
        <color rgb="FFF59601"/>
      </top>
      <bottom style="medium">
        <color rgb="FFF59601"/>
      </bottom>
      <diagonal/>
    </border>
    <border>
      <left style="thin">
        <color auto="1"/>
      </left>
      <right style="thin">
        <color auto="1"/>
      </right>
      <top style="medium">
        <color rgb="FF014A68"/>
      </top>
      <bottom/>
      <diagonal/>
    </border>
    <border>
      <left/>
      <right/>
      <top style="medium">
        <color rgb="FF014A68"/>
      </top>
      <bottom/>
      <diagonal/>
    </border>
    <border>
      <left style="thin">
        <color theme="0" tint="-0.499984740745262"/>
      </left>
      <right/>
      <top style="medium">
        <color rgb="FF014A68"/>
      </top>
      <bottom/>
      <diagonal/>
    </border>
    <border>
      <left style="medium">
        <color rgb="FF014A68"/>
      </left>
      <right style="medium">
        <color rgb="FF80B726"/>
      </right>
      <top/>
      <bottom/>
      <diagonal/>
    </border>
    <border>
      <left style="medium">
        <color rgb="FF80B726"/>
      </left>
      <right style="medium">
        <color rgb="FFF59601"/>
      </right>
      <top/>
      <bottom/>
      <diagonal/>
    </border>
    <border>
      <left style="medium">
        <color rgb="FF014A68"/>
      </left>
      <right/>
      <top style="thin">
        <color theme="0" tint="-0.499984740745262"/>
      </top>
      <bottom/>
      <diagonal/>
    </border>
    <border>
      <left style="thin">
        <color auto="1"/>
      </left>
      <right style="thin">
        <color auto="1"/>
      </right>
      <top style="thin">
        <color theme="0" tint="-0.499984740745262"/>
      </top>
      <bottom style="thin">
        <color theme="0" tint="-0.499984740745262"/>
      </bottom>
      <diagonal/>
    </border>
    <border>
      <left style="medium">
        <color rgb="FF014A68"/>
      </left>
      <right style="medium">
        <color rgb="FF80B726"/>
      </right>
      <top style="thin">
        <color theme="0" tint="-0.499984740745262"/>
      </top>
      <bottom style="thin">
        <color theme="0" tint="-0.499984740745262"/>
      </bottom>
      <diagonal/>
    </border>
    <border>
      <left style="medium">
        <color rgb="FF80B726"/>
      </left>
      <right style="medium">
        <color rgb="FFF5960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top style="thin">
        <color theme="0" tint="-0.499984740745262"/>
      </top>
      <bottom style="medium">
        <color rgb="FF014A69"/>
      </bottom>
      <diagonal/>
    </border>
    <border>
      <left style="thin">
        <color theme="0" tint="-0.499984740745262"/>
      </left>
      <right/>
      <top style="thin">
        <color theme="0" tint="-0.499984740745262"/>
      </top>
      <bottom style="medium">
        <color rgb="FF014A69"/>
      </bottom>
      <diagonal/>
    </border>
    <border>
      <left style="medium">
        <color rgb="FF014A68"/>
      </left>
      <right style="medium">
        <color rgb="FF80B726"/>
      </right>
      <top style="thin">
        <color theme="0" tint="-0.499984740745262"/>
      </top>
      <bottom style="medium">
        <color rgb="FF014A69"/>
      </bottom>
      <diagonal/>
    </border>
    <border>
      <left style="medium">
        <color rgb="FF80B726"/>
      </left>
      <right style="medium">
        <color rgb="FFF59601"/>
      </right>
      <top style="thin">
        <color theme="0" tint="-0.499984740745262"/>
      </top>
      <bottom style="medium">
        <color rgb="FF014A69"/>
      </bottom>
      <diagonal/>
    </border>
    <border>
      <left/>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style="medium">
        <color rgb="FF014A69"/>
      </top>
      <bottom style="thin">
        <color theme="0" tint="-0.499984740745262"/>
      </bottom>
      <diagonal/>
    </border>
    <border>
      <left style="thin">
        <color theme="0" tint="-0.499984740745262"/>
      </left>
      <right style="medium">
        <color rgb="FF014A69"/>
      </right>
      <top style="medium">
        <color rgb="FF014A69"/>
      </top>
      <bottom style="thin">
        <color theme="0" tint="-0.499984740745262"/>
      </bottom>
      <diagonal/>
    </border>
    <border>
      <left style="medium">
        <color rgb="FF80B726"/>
      </left>
      <right style="medium">
        <color rgb="FFF59601"/>
      </right>
      <top style="medium">
        <color rgb="FF014A69"/>
      </top>
      <bottom style="thin">
        <color theme="0" tint="-0.499984740745262"/>
      </bottom>
      <diagonal/>
    </border>
    <border>
      <left style="thin">
        <color theme="0" tint="-0.499984740745262"/>
      </left>
      <right style="medium">
        <color rgb="FF014A69"/>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rgb="FF014A69"/>
      </bottom>
      <diagonal/>
    </border>
    <border>
      <left style="thin">
        <color theme="0" tint="-0.499984740745262"/>
      </left>
      <right style="medium">
        <color rgb="FF014A69"/>
      </right>
      <top style="thin">
        <color theme="0" tint="-0.499984740745262"/>
      </top>
      <bottom style="medium">
        <color rgb="FF014A69"/>
      </bottom>
      <diagonal/>
    </border>
    <border>
      <left style="medium">
        <color rgb="FF80B726"/>
      </left>
      <right style="medium">
        <color rgb="FFF59601"/>
      </right>
      <top style="thin">
        <color theme="0" tint="-0.499984740745262"/>
      </top>
      <bottom style="medium">
        <color rgb="FF014A68"/>
      </bottom>
      <diagonal/>
    </border>
    <border>
      <left style="thin">
        <color theme="0" tint="-0.499984740745262"/>
      </left>
      <right style="medium">
        <color rgb="FF014A69"/>
      </right>
      <top/>
      <bottom style="thin">
        <color theme="0" tint="-0.499984740745262"/>
      </bottom>
      <diagonal/>
    </border>
    <border>
      <left/>
      <right style="medium">
        <color rgb="FF80B726"/>
      </right>
      <top style="medium">
        <color rgb="FF014A68"/>
      </top>
      <bottom style="medium">
        <color rgb="FF80B726"/>
      </bottom>
      <diagonal/>
    </border>
    <border>
      <left style="medium">
        <color rgb="FF80B726"/>
      </left>
      <right style="medium">
        <color rgb="FFF59601"/>
      </right>
      <top style="medium">
        <color rgb="FF014A68"/>
      </top>
      <bottom style="medium">
        <color rgb="FFF59601"/>
      </bottom>
      <diagonal/>
    </border>
    <border>
      <left style="medium">
        <color rgb="FF014A68"/>
      </left>
      <right/>
      <top style="medium">
        <color rgb="FF014A68"/>
      </top>
      <bottom style="medium">
        <color rgb="FF014A68"/>
      </bottom>
      <diagonal/>
    </border>
    <border>
      <left style="thin">
        <color auto="1"/>
      </left>
      <right style="thin">
        <color auto="1"/>
      </right>
      <top style="medium">
        <color rgb="FF014A68"/>
      </top>
      <bottom style="medium">
        <color rgb="FF014A68"/>
      </bottom>
      <diagonal/>
    </border>
    <border>
      <left/>
      <right/>
      <top style="medium">
        <color rgb="FF014A68"/>
      </top>
      <bottom style="medium">
        <color rgb="FF014A68"/>
      </bottom>
      <diagonal/>
    </border>
    <border>
      <left style="thin">
        <color theme="0" tint="-0.499984740745262"/>
      </left>
      <right/>
      <top style="medium">
        <color rgb="FF014A68"/>
      </top>
      <bottom style="medium">
        <color rgb="FF014A68"/>
      </bottom>
      <diagonal/>
    </border>
    <border>
      <left style="thin">
        <color theme="0" tint="-0.499984740745262"/>
      </left>
      <right style="thin">
        <color theme="0" tint="-0.499984740745262"/>
      </right>
      <top style="medium">
        <color rgb="FF014A68"/>
      </top>
      <bottom style="medium">
        <color rgb="FF014A68"/>
      </bottom>
      <diagonal/>
    </border>
    <border>
      <left/>
      <right/>
      <top style="medium">
        <color rgb="FF014A69"/>
      </top>
      <bottom style="medium">
        <color rgb="FF014A69"/>
      </bottom>
      <diagonal/>
    </border>
    <border>
      <left style="thin">
        <color theme="0" tint="-0.499984740745262"/>
      </left>
      <right style="thin">
        <color theme="0" tint="-0.499984740745262"/>
      </right>
      <top style="medium">
        <color rgb="FF014A69"/>
      </top>
      <bottom style="medium">
        <color rgb="FF014A69"/>
      </bottom>
      <diagonal/>
    </border>
    <border>
      <left style="thin">
        <color theme="0" tint="-0.499984740745262"/>
      </left>
      <right style="medium">
        <color rgb="FF014A69"/>
      </right>
      <top style="medium">
        <color rgb="FF014A69"/>
      </top>
      <bottom style="medium">
        <color rgb="FF014A69"/>
      </bottom>
      <diagonal/>
    </border>
    <border>
      <left style="medium">
        <color rgb="FF014A69"/>
      </left>
      <right style="thin">
        <color theme="0" tint="-0.499984740745262"/>
      </right>
      <top style="medium">
        <color rgb="FF014A69"/>
      </top>
      <bottom style="thin">
        <color theme="0" tint="-0.499984740745262"/>
      </bottom>
      <diagonal/>
    </border>
    <border>
      <left style="thin">
        <color theme="0" tint="-0.499984740745262"/>
      </left>
      <right/>
      <top style="medium">
        <color rgb="FF014A69"/>
      </top>
      <bottom style="thin">
        <color theme="0" tint="-0.499984740745262"/>
      </bottom>
      <diagonal/>
    </border>
    <border>
      <left/>
      <right style="thin">
        <color theme="0" tint="-0.499984740745262"/>
      </right>
      <top style="medium">
        <color rgb="FF014A69"/>
      </top>
      <bottom style="thin">
        <color theme="0" tint="-0.499984740745262"/>
      </bottom>
      <diagonal/>
    </border>
    <border>
      <left style="medium">
        <color rgb="FF014A69"/>
      </left>
      <right style="thin">
        <color theme="0" tint="-0.499984740745262"/>
      </right>
      <top style="thin">
        <color theme="0" tint="-0.499984740745262"/>
      </top>
      <bottom style="thin">
        <color theme="0" tint="-0.499984740745262"/>
      </bottom>
      <diagonal/>
    </border>
    <border>
      <left/>
      <right style="medium">
        <color rgb="FF014A69"/>
      </right>
      <top style="thin">
        <color theme="0" tint="-0.499984740745262"/>
      </top>
      <bottom style="thin">
        <color theme="0" tint="-0.499984740745262"/>
      </bottom>
      <diagonal/>
    </border>
    <border>
      <left style="medium">
        <color rgb="FF014A69"/>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rgb="FF014A69"/>
      </right>
      <top style="thin">
        <color theme="0" tint="-0.499984740745262"/>
      </top>
      <bottom style="medium">
        <color theme="0" tint="-0.499984740745262"/>
      </bottom>
      <diagonal/>
    </border>
    <border>
      <left style="medium">
        <color rgb="FF014A69"/>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medium">
        <color rgb="FF014A69"/>
      </right>
      <top style="medium">
        <color theme="0" tint="-0.499984740745262"/>
      </top>
      <bottom style="thin">
        <color theme="0" tint="-0.499984740745262"/>
      </bottom>
      <diagonal/>
    </border>
    <border>
      <left style="thin">
        <color theme="0" tint="-0.499984740745262"/>
      </left>
      <right style="medium">
        <color rgb="FF014A69"/>
      </right>
      <top style="medium">
        <color theme="0" tint="-0.499984740745262"/>
      </top>
      <bottom style="thin">
        <color theme="0" tint="-0.499984740745262"/>
      </bottom>
      <diagonal/>
    </border>
    <border>
      <left style="medium">
        <color rgb="FF014A69"/>
      </left>
      <right style="thin">
        <color theme="0" tint="-0.499984740745262"/>
      </right>
      <top style="medium">
        <color theme="0" tint="-0.499984740745262"/>
      </top>
      <bottom style="medium">
        <color rgb="FF014A69"/>
      </bottom>
      <diagonal/>
    </border>
    <border>
      <left style="thin">
        <color theme="0" tint="-0.499984740745262"/>
      </left>
      <right style="thin">
        <color theme="0" tint="-0.499984740745262"/>
      </right>
      <top style="medium">
        <color theme="0" tint="-0.499984740745262"/>
      </top>
      <bottom style="medium">
        <color rgb="FF014A69"/>
      </bottom>
      <diagonal/>
    </border>
    <border>
      <left style="thin">
        <color theme="0" tint="-0.499984740745262"/>
      </left>
      <right style="medium">
        <color rgb="FF014A69"/>
      </right>
      <top style="medium">
        <color theme="0" tint="-0.499984740745262"/>
      </top>
      <bottom style="medium">
        <color rgb="FF014A6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cellStyleXfs>
  <cellXfs count="425">
    <xf numFmtId="0" fontId="0" fillId="0" borderId="0" xfId="0"/>
    <xf numFmtId="0" fontId="0" fillId="0" borderId="0" xfId="0" applyAlignment="1" applyProtection="1">
      <alignment vertical="center"/>
      <protection locked="0"/>
    </xf>
    <xf numFmtId="0" fontId="4" fillId="0" borderId="5"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5" fillId="4"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4" fillId="0" borderId="13" xfId="0" applyFont="1" applyFill="1" applyBorder="1" applyAlignment="1" applyProtection="1">
      <alignment horizontal="left" vertical="center"/>
      <protection locked="0"/>
    </xf>
    <xf numFmtId="0" fontId="5" fillId="0" borderId="13" xfId="0" applyFont="1" applyFill="1" applyBorder="1" applyAlignment="1" applyProtection="1">
      <alignment vertical="center"/>
      <protection locked="0"/>
    </xf>
    <xf numFmtId="0" fontId="4" fillId="0" borderId="4"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3" fontId="5" fillId="4" borderId="0" xfId="0" applyNumberFormat="1" applyFont="1" applyFill="1" applyBorder="1" applyAlignment="1" applyProtection="1">
      <alignment horizontal="center" vertical="center"/>
      <protection locked="0"/>
    </xf>
    <xf numFmtId="3" fontId="5" fillId="0" borderId="0"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0" fontId="5" fillId="0" borderId="9" xfId="0" applyFont="1" applyFill="1" applyBorder="1" applyAlignment="1" applyProtection="1">
      <alignment horizontal="left" vertical="center"/>
      <protection locked="0"/>
    </xf>
    <xf numFmtId="3" fontId="5" fillId="0" borderId="14" xfId="0" applyNumberFormat="1" applyFont="1" applyFill="1" applyBorder="1" applyAlignment="1" applyProtection="1">
      <alignment vertical="center"/>
      <protection locked="0"/>
    </xf>
    <xf numFmtId="0" fontId="5" fillId="5" borderId="15" xfId="0" applyFont="1" applyFill="1" applyBorder="1" applyAlignment="1" applyProtection="1">
      <alignment horizontal="left" vertical="center"/>
      <protection locked="0"/>
    </xf>
    <xf numFmtId="3" fontId="5" fillId="5" borderId="16" xfId="0" applyNumberFormat="1" applyFont="1" applyFill="1" applyBorder="1" applyAlignment="1" applyProtection="1">
      <alignment vertical="center"/>
      <protection locked="0"/>
    </xf>
    <xf numFmtId="3" fontId="5" fillId="5" borderId="0"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5" fillId="4" borderId="0" xfId="0" applyNumberFormat="1"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9" fontId="5" fillId="0" borderId="0" xfId="1" applyFont="1" applyFill="1" applyBorder="1" applyAlignment="1" applyProtection="1">
      <alignment horizontal="center" vertical="center"/>
      <protection locked="0"/>
    </xf>
    <xf numFmtId="0" fontId="4" fillId="6" borderId="0" xfId="0" applyFont="1" applyFill="1" applyBorder="1" applyAlignment="1" applyProtection="1">
      <alignment horizontal="left" vertical="center"/>
      <protection locked="0"/>
    </xf>
    <xf numFmtId="0" fontId="2" fillId="6" borderId="0" xfId="0" applyFont="1" applyFill="1"/>
    <xf numFmtId="0" fontId="7" fillId="0" borderId="0" xfId="2"/>
    <xf numFmtId="0" fontId="4" fillId="0" borderId="4"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2" fillId="0" borderId="0" xfId="0" applyFont="1"/>
    <xf numFmtId="0" fontId="0" fillId="0" borderId="0" xfId="0" applyAlignment="1">
      <alignment vertical="top" wrapText="1"/>
    </xf>
    <xf numFmtId="0" fontId="0" fillId="6" borderId="0" xfId="0" applyFill="1"/>
    <xf numFmtId="164" fontId="5" fillId="4" borderId="16" xfId="1" applyNumberFormat="1" applyFont="1" applyFill="1" applyBorder="1" applyAlignment="1" applyProtection="1">
      <alignment horizontal="center" vertical="center"/>
      <protection locked="0"/>
    </xf>
    <xf numFmtId="164" fontId="5" fillId="5" borderId="16" xfId="1" applyNumberFormat="1" applyFont="1" applyFill="1" applyBorder="1" applyAlignment="1" applyProtection="1">
      <alignment horizontal="center" vertical="center"/>
      <protection locked="0"/>
    </xf>
    <xf numFmtId="164" fontId="0" fillId="0" borderId="0" xfId="1" applyNumberFormat="1" applyFont="1"/>
    <xf numFmtId="3" fontId="5" fillId="5" borderId="16" xfId="0" applyNumberFormat="1" applyFont="1" applyFill="1" applyBorder="1" applyAlignment="1" applyProtection="1">
      <alignment horizontal="center" vertical="center"/>
      <protection locked="0"/>
    </xf>
    <xf numFmtId="0" fontId="6" fillId="7" borderId="0" xfId="0" applyFont="1" applyFill="1" applyAlignment="1" applyProtection="1">
      <alignment horizontal="left"/>
    </xf>
    <xf numFmtId="0" fontId="6" fillId="7" borderId="0" xfId="0" applyFont="1" applyFill="1" applyAlignment="1" applyProtection="1">
      <alignment horizontal="left" vertical="top"/>
    </xf>
    <xf numFmtId="0" fontId="19" fillId="7" borderId="0" xfId="0" applyFont="1" applyFill="1" applyAlignment="1" applyProtection="1">
      <alignment horizontal="left" vertical="top"/>
    </xf>
    <xf numFmtId="0" fontId="18" fillId="10" borderId="18" xfId="0" applyFont="1" applyFill="1" applyBorder="1" applyAlignment="1" applyProtection="1">
      <alignment horizontal="left" vertical="top" wrapText="1"/>
    </xf>
    <xf numFmtId="0" fontId="20" fillId="7" borderId="0" xfId="0" applyFont="1" applyFill="1" applyBorder="1" applyAlignment="1" applyProtection="1">
      <alignment horizontal="left" vertical="center"/>
    </xf>
    <xf numFmtId="0" fontId="6" fillId="7" borderId="0" xfId="0" applyFont="1" applyFill="1" applyBorder="1" applyAlignment="1" applyProtection="1">
      <alignment horizontal="left" vertical="top"/>
    </xf>
    <xf numFmtId="0" fontId="21" fillId="7" borderId="0" xfId="0" applyFont="1" applyFill="1" applyBorder="1" applyAlignment="1" applyProtection="1">
      <alignment horizontal="right" vertical="top"/>
    </xf>
    <xf numFmtId="165" fontId="6" fillId="7" borderId="0" xfId="0" applyNumberFormat="1" applyFont="1" applyFill="1" applyBorder="1" applyAlignment="1" applyProtection="1">
      <alignment horizontal="left" vertical="top"/>
    </xf>
    <xf numFmtId="0" fontId="22" fillId="7" borderId="0" xfId="0" applyFont="1" applyFill="1" applyBorder="1" applyAlignment="1" applyProtection="1">
      <alignment horizontal="left" vertical="top"/>
    </xf>
    <xf numFmtId="0" fontId="23" fillId="7" borderId="0" xfId="0" applyFont="1" applyFill="1" applyBorder="1" applyAlignment="1" applyProtection="1">
      <alignment horizontal="left" vertical="top"/>
    </xf>
    <xf numFmtId="166" fontId="6" fillId="7" borderId="0" xfId="0" applyNumberFormat="1" applyFont="1" applyFill="1" applyAlignment="1" applyProtection="1">
      <alignment horizontal="left" vertical="top"/>
    </xf>
    <xf numFmtId="0" fontId="24" fillId="7" borderId="0" xfId="0" applyFont="1" applyFill="1" applyAlignment="1" applyProtection="1">
      <alignment horizontal="left" vertical="top"/>
    </xf>
    <xf numFmtId="0" fontId="28" fillId="7" borderId="22" xfId="0" applyFont="1" applyFill="1" applyBorder="1" applyAlignment="1" applyProtection="1">
      <alignment horizontal="left" vertical="top"/>
    </xf>
    <xf numFmtId="0" fontId="28" fillId="7" borderId="0" xfId="0" applyFont="1" applyFill="1" applyBorder="1" applyAlignment="1" applyProtection="1">
      <alignment horizontal="left" vertical="top"/>
    </xf>
    <xf numFmtId="0" fontId="15" fillId="7" borderId="0" xfId="0" applyFont="1" applyFill="1" applyBorder="1" applyAlignment="1" applyProtection="1">
      <alignment horizontal="left" vertical="top" wrapText="1"/>
    </xf>
    <xf numFmtId="0" fontId="6" fillId="7" borderId="0" xfId="0" applyFont="1" applyFill="1" applyBorder="1" applyAlignment="1" applyProtection="1">
      <alignment horizontal="left"/>
    </xf>
    <xf numFmtId="0" fontId="18" fillId="7" borderId="0" xfId="0" applyFont="1" applyFill="1" applyBorder="1" applyAlignment="1" applyProtection="1">
      <alignment horizontal="left"/>
    </xf>
    <xf numFmtId="0" fontId="30" fillId="7" borderId="0" xfId="0" applyFont="1" applyFill="1" applyAlignment="1" applyProtection="1">
      <alignment horizontal="left"/>
    </xf>
    <xf numFmtId="0" fontId="28" fillId="12" borderId="0" xfId="0" applyFont="1" applyFill="1" applyBorder="1" applyAlignment="1" applyProtection="1">
      <alignment horizontal="left" vertical="center"/>
    </xf>
    <xf numFmtId="0" fontId="28" fillId="12" borderId="26" xfId="0" applyFont="1" applyFill="1" applyBorder="1" applyAlignment="1" applyProtection="1">
      <alignment vertical="center" wrapText="1"/>
    </xf>
    <xf numFmtId="0" fontId="28" fillId="7" borderId="23" xfId="0" applyFont="1" applyFill="1" applyBorder="1" applyAlignment="1" applyProtection="1">
      <alignment vertical="center"/>
    </xf>
    <xf numFmtId="0" fontId="28" fillId="15" borderId="28" xfId="0" applyFont="1" applyFill="1" applyBorder="1" applyAlignment="1" applyProtection="1">
      <alignment horizontal="left" vertical="top" wrapText="1"/>
    </xf>
    <xf numFmtId="0" fontId="30" fillId="15" borderId="29" xfId="0" applyFont="1" applyFill="1" applyBorder="1" applyAlignment="1" applyProtection="1">
      <alignment horizontal="left" vertical="top" wrapText="1"/>
    </xf>
    <xf numFmtId="0" fontId="28" fillId="15" borderId="29" xfId="0" applyFont="1" applyFill="1" applyBorder="1" applyAlignment="1" applyProtection="1">
      <alignment horizontal="left" vertical="top" wrapText="1"/>
    </xf>
    <xf numFmtId="0" fontId="28" fillId="15" borderId="30" xfId="0" applyFont="1" applyFill="1" applyBorder="1" applyAlignment="1" applyProtection="1">
      <alignment horizontal="left" vertical="top" wrapText="1"/>
    </xf>
    <xf numFmtId="0" fontId="28" fillId="16" borderId="30" xfId="0" applyFont="1" applyFill="1" applyBorder="1" applyAlignment="1" applyProtection="1">
      <alignment horizontal="left" vertical="top" wrapText="1"/>
    </xf>
    <xf numFmtId="0" fontId="28" fillId="16" borderId="31" xfId="0" applyFont="1" applyFill="1" applyBorder="1" applyAlignment="1" applyProtection="1">
      <alignment horizontal="center" vertical="top" wrapText="1"/>
      <protection hidden="1"/>
    </xf>
    <xf numFmtId="0" fontId="28" fillId="16" borderId="32" xfId="0" applyFont="1" applyFill="1" applyBorder="1" applyAlignment="1" applyProtection="1">
      <alignment horizontal="center" vertical="top" wrapText="1"/>
      <protection hidden="1"/>
    </xf>
    <xf numFmtId="0" fontId="28" fillId="16" borderId="32" xfId="0" applyFont="1" applyFill="1" applyBorder="1" applyAlignment="1" applyProtection="1">
      <alignment horizontal="center" vertical="top" wrapText="1"/>
    </xf>
    <xf numFmtId="0" fontId="28" fillId="16" borderId="33" xfId="0" applyFont="1" applyFill="1" applyBorder="1" applyAlignment="1" applyProtection="1">
      <alignment horizontal="center" vertical="top" wrapText="1"/>
    </xf>
    <xf numFmtId="0" fontId="28" fillId="16" borderId="34" xfId="0" applyFont="1" applyFill="1" applyBorder="1" applyAlignment="1" applyProtection="1">
      <alignment horizontal="left" vertical="top" wrapText="1"/>
    </xf>
    <xf numFmtId="0" fontId="28" fillId="17" borderId="35" xfId="0" applyFont="1" applyFill="1" applyBorder="1" applyAlignment="1" applyProtection="1">
      <alignment horizontal="left" vertical="top" wrapText="1"/>
    </xf>
    <xf numFmtId="0" fontId="28" fillId="17" borderId="29" xfId="0" applyFont="1" applyFill="1" applyBorder="1" applyAlignment="1" applyProtection="1">
      <alignment horizontal="left" vertical="top" wrapText="1"/>
    </xf>
    <xf numFmtId="0" fontId="28" fillId="18" borderId="29" xfId="0" applyFont="1" applyFill="1" applyBorder="1" applyAlignment="1" applyProtection="1">
      <alignment horizontal="left" vertical="top" wrapText="1"/>
    </xf>
    <xf numFmtId="0" fontId="28" fillId="15" borderId="36" xfId="0" applyFont="1" applyFill="1" applyBorder="1" applyAlignment="1" applyProtection="1">
      <alignment horizontal="left" vertical="top" wrapText="1"/>
    </xf>
    <xf numFmtId="0" fontId="28" fillId="15" borderId="38" xfId="0" applyFont="1" applyFill="1" applyBorder="1" applyAlignment="1" applyProtection="1">
      <alignment horizontal="left" vertical="top" wrapText="1"/>
    </xf>
    <xf numFmtId="0" fontId="28" fillId="15" borderId="39" xfId="0" applyFont="1" applyFill="1" applyBorder="1" applyAlignment="1" applyProtection="1">
      <alignment horizontal="left" vertical="top" wrapText="1"/>
    </xf>
    <xf numFmtId="0" fontId="18" fillId="8" borderId="40" xfId="0" applyFont="1" applyFill="1" applyBorder="1" applyAlignment="1" applyProtection="1">
      <alignment horizontal="left" vertical="top" wrapText="1"/>
    </xf>
    <xf numFmtId="0" fontId="6" fillId="8" borderId="40" xfId="0" applyNumberFormat="1" applyFont="1" applyFill="1" applyBorder="1" applyAlignment="1" applyProtection="1">
      <alignment horizontal="left" vertical="top" wrapText="1"/>
      <protection hidden="1"/>
    </xf>
    <xf numFmtId="49" fontId="6" fillId="8" borderId="40" xfId="0" applyNumberFormat="1" applyFont="1" applyFill="1" applyBorder="1" applyAlignment="1" applyProtection="1">
      <alignment horizontal="left" vertical="top" wrapText="1"/>
      <protection hidden="1"/>
    </xf>
    <xf numFmtId="38" fontId="6" fillId="8" borderId="42" xfId="0" applyNumberFormat="1" applyFont="1" applyFill="1" applyBorder="1" applyAlignment="1" applyProtection="1">
      <alignment horizontal="right" vertical="top" wrapText="1"/>
      <protection hidden="1"/>
    </xf>
    <xf numFmtId="38" fontId="6" fillId="8" borderId="45" xfId="0" applyNumberFormat="1" applyFont="1" applyFill="1" applyBorder="1" applyAlignment="1" applyProtection="1">
      <alignment horizontal="right" vertical="top" wrapText="1"/>
      <protection hidden="1"/>
    </xf>
    <xf numFmtId="167" fontId="6" fillId="10" borderId="45" xfId="0" applyNumberFormat="1" applyFont="1" applyFill="1" applyBorder="1" applyAlignment="1" applyProtection="1">
      <alignment horizontal="right" vertical="top" wrapText="1"/>
      <protection hidden="1"/>
    </xf>
    <xf numFmtId="0" fontId="6" fillId="8" borderId="49" xfId="0" applyNumberFormat="1" applyFont="1" applyFill="1" applyBorder="1" applyAlignment="1" applyProtection="1">
      <alignment horizontal="left" vertical="top" wrapText="1"/>
      <protection hidden="1"/>
    </xf>
    <xf numFmtId="38" fontId="6" fillId="8" borderId="18" xfId="0" applyNumberFormat="1" applyFont="1" applyFill="1" applyBorder="1" applyAlignment="1" applyProtection="1">
      <alignment horizontal="right" vertical="top" wrapText="1"/>
      <protection hidden="1"/>
    </xf>
    <xf numFmtId="167" fontId="6" fillId="10" borderId="18" xfId="0" applyNumberFormat="1" applyFont="1" applyFill="1" applyBorder="1" applyAlignment="1" applyProtection="1">
      <alignment horizontal="right" vertical="top" wrapText="1"/>
      <protection hidden="1"/>
    </xf>
    <xf numFmtId="0" fontId="6" fillId="8" borderId="19" xfId="0" applyNumberFormat="1" applyFont="1" applyFill="1" applyBorder="1" applyAlignment="1" applyProtection="1">
      <alignment horizontal="left" vertical="top" wrapText="1"/>
      <protection hidden="1"/>
    </xf>
    <xf numFmtId="0" fontId="33" fillId="7" borderId="0" xfId="0" applyFont="1" applyFill="1" applyBorder="1" applyAlignment="1" applyProtection="1">
      <alignment horizontal="left"/>
    </xf>
    <xf numFmtId="0" fontId="28" fillId="19" borderId="50" xfId="0" applyFont="1" applyFill="1" applyBorder="1" applyAlignment="1" applyProtection="1">
      <alignment horizontal="left" vertical="top"/>
    </xf>
    <xf numFmtId="0" fontId="28" fillId="19" borderId="50" xfId="0" applyFont="1" applyFill="1" applyBorder="1" applyAlignment="1" applyProtection="1">
      <alignment horizontal="left" vertical="top" wrapText="1"/>
    </xf>
    <xf numFmtId="0" fontId="28" fillId="19" borderId="51" xfId="0" applyFont="1" applyFill="1" applyBorder="1" applyAlignment="1" applyProtection="1">
      <alignment horizontal="left" vertical="top" wrapText="1"/>
    </xf>
    <xf numFmtId="0" fontId="6" fillId="8" borderId="18" xfId="0" applyFont="1" applyFill="1" applyBorder="1" applyAlignment="1" applyProtection="1">
      <alignment horizontal="left" vertical="top"/>
      <protection hidden="1"/>
    </xf>
    <xf numFmtId="0" fontId="6" fillId="8" borderId="52" xfId="0" applyFont="1" applyFill="1" applyBorder="1" applyAlignment="1" applyProtection="1">
      <alignment horizontal="left" vertical="top"/>
      <protection hidden="1"/>
    </xf>
    <xf numFmtId="2" fontId="6" fillId="8" borderId="52" xfId="0" applyNumberFormat="1" applyFont="1" applyFill="1" applyBorder="1" applyAlignment="1" applyProtection="1">
      <alignment horizontal="right" vertical="top" wrapText="1"/>
      <protection hidden="1"/>
    </xf>
    <xf numFmtId="168" fontId="6" fillId="7" borderId="0" xfId="0" applyNumberFormat="1" applyFont="1" applyFill="1" applyBorder="1" applyAlignment="1" applyProtection="1">
      <alignment horizontal="left"/>
    </xf>
    <xf numFmtId="0" fontId="6" fillId="8" borderId="18" xfId="0" applyFont="1" applyFill="1" applyBorder="1" applyAlignment="1" applyProtection="1">
      <alignment horizontal="left" vertical="top" wrapText="1"/>
      <protection hidden="1"/>
    </xf>
    <xf numFmtId="2" fontId="6" fillId="8" borderId="18" xfId="0" applyNumberFormat="1" applyFont="1" applyFill="1" applyBorder="1" applyAlignment="1" applyProtection="1">
      <alignment horizontal="right" vertical="top" wrapText="1"/>
      <protection hidden="1"/>
    </xf>
    <xf numFmtId="0" fontId="33" fillId="7" borderId="0" xfId="0" applyFont="1" applyFill="1" applyAlignment="1" applyProtection="1">
      <alignment horizontal="left"/>
    </xf>
    <xf numFmtId="0" fontId="28" fillId="20" borderId="55" xfId="0" applyFont="1" applyFill="1" applyBorder="1" applyAlignment="1" applyProtection="1">
      <alignment vertical="center" wrapText="1"/>
    </xf>
    <xf numFmtId="0" fontId="28" fillId="13" borderId="56" xfId="0" applyFont="1" applyFill="1" applyBorder="1" applyAlignment="1" applyProtection="1">
      <alignment horizontal="left" vertical="center" wrapText="1"/>
    </xf>
    <xf numFmtId="0" fontId="28" fillId="14" borderId="56" xfId="0" applyFont="1" applyFill="1" applyBorder="1" applyAlignment="1" applyProtection="1">
      <alignment horizontal="left" vertical="center" wrapText="1"/>
    </xf>
    <xf numFmtId="0" fontId="28" fillId="7" borderId="56" xfId="0" applyFont="1" applyFill="1" applyBorder="1" applyAlignment="1" applyProtection="1">
      <alignment horizontal="left" vertical="center"/>
    </xf>
    <xf numFmtId="0" fontId="6" fillId="8" borderId="44" xfId="0" applyNumberFormat="1" applyFont="1" applyFill="1" applyBorder="1" applyAlignment="1" applyProtection="1">
      <alignment horizontal="left" vertical="top" wrapText="1"/>
      <protection hidden="1"/>
    </xf>
    <xf numFmtId="38" fontId="6" fillId="22" borderId="62" xfId="0" applyNumberFormat="1" applyFont="1" applyFill="1" applyBorder="1" applyAlignment="1" applyProtection="1">
      <alignment horizontal="right" vertical="top" wrapText="1"/>
      <protection hidden="1"/>
    </xf>
    <xf numFmtId="38" fontId="6" fillId="22" borderId="18" xfId="0" applyNumberFormat="1" applyFont="1" applyFill="1" applyBorder="1" applyAlignment="1" applyProtection="1">
      <alignment horizontal="right" vertical="top" wrapText="1"/>
      <protection hidden="1"/>
    </xf>
    <xf numFmtId="0" fontId="6" fillId="7" borderId="0" xfId="0" applyFont="1" applyFill="1" applyBorder="1" applyAlignment="1" applyProtection="1">
      <alignment horizontal="left" vertical="top" wrapText="1"/>
    </xf>
    <xf numFmtId="38" fontId="6" fillId="7" borderId="0" xfId="0" applyNumberFormat="1" applyFont="1" applyFill="1" applyBorder="1" applyAlignment="1" applyProtection="1">
      <alignment horizontal="left" vertical="top" wrapText="1"/>
    </xf>
    <xf numFmtId="0" fontId="29" fillId="7" borderId="0" xfId="0" applyFont="1" applyFill="1" applyBorder="1" applyAlignment="1" applyProtection="1">
      <alignment horizontal="left" vertical="top" wrapText="1"/>
    </xf>
    <xf numFmtId="1" fontId="6" fillId="7" borderId="0" xfId="0" applyNumberFormat="1" applyFont="1" applyFill="1" applyBorder="1" applyAlignment="1" applyProtection="1">
      <alignment horizontal="left" vertical="top" wrapText="1"/>
    </xf>
    <xf numFmtId="49" fontId="28" fillId="16" borderId="66" xfId="0" applyNumberFormat="1" applyFont="1" applyFill="1" applyBorder="1" applyAlignment="1" applyProtection="1">
      <alignment horizontal="left" vertical="top" wrapText="1"/>
      <protection hidden="1"/>
    </xf>
    <xf numFmtId="49" fontId="28" fillId="16" borderId="66" xfId="0" applyNumberFormat="1" applyFont="1" applyFill="1" applyBorder="1" applyAlignment="1" applyProtection="1">
      <alignment horizontal="center" vertical="top" wrapText="1"/>
      <protection hidden="1"/>
    </xf>
    <xf numFmtId="0" fontId="28" fillId="16" borderId="66" xfId="0" applyNumberFormat="1" applyFont="1" applyFill="1" applyBorder="1" applyAlignment="1" applyProtection="1">
      <alignment horizontal="center" vertical="top" wrapText="1"/>
      <protection hidden="1"/>
    </xf>
    <xf numFmtId="0" fontId="28" fillId="16" borderId="67" xfId="0" applyNumberFormat="1" applyFont="1" applyFill="1" applyBorder="1" applyAlignment="1" applyProtection="1">
      <alignment horizontal="center" vertical="top" wrapText="1"/>
      <protection hidden="1"/>
    </xf>
    <xf numFmtId="0" fontId="28" fillId="13" borderId="68" xfId="0" applyFont="1" applyFill="1" applyBorder="1" applyAlignment="1" applyProtection="1">
      <alignment horizontal="center" vertical="top" wrapText="1"/>
      <protection hidden="1"/>
    </xf>
    <xf numFmtId="0" fontId="28" fillId="14" borderId="69" xfId="0" applyFont="1" applyFill="1" applyBorder="1" applyAlignment="1" applyProtection="1">
      <alignment horizontal="center" vertical="top" wrapText="1"/>
      <protection hidden="1"/>
    </xf>
    <xf numFmtId="0" fontId="6" fillId="8" borderId="66" xfId="0" applyFont="1" applyFill="1" applyBorder="1" applyAlignment="1" applyProtection="1">
      <alignment horizontal="left" vertical="top" wrapText="1"/>
      <protection hidden="1"/>
    </xf>
    <xf numFmtId="3" fontId="6" fillId="8" borderId="70" xfId="0" applyNumberFormat="1" applyFont="1" applyFill="1" applyBorder="1" applyAlignment="1" applyProtection="1">
      <alignment horizontal="right" vertical="top" wrapText="1"/>
      <protection hidden="1"/>
    </xf>
    <xf numFmtId="3" fontId="6" fillId="8" borderId="71" xfId="0" applyNumberFormat="1" applyFont="1" applyFill="1" applyBorder="1" applyAlignment="1" applyProtection="1">
      <alignment horizontal="right" vertical="top" wrapText="1"/>
      <protection hidden="1"/>
    </xf>
    <xf numFmtId="3" fontId="6" fillId="8" borderId="72" xfId="0" applyNumberFormat="1" applyFont="1" applyFill="1" applyBorder="1" applyAlignment="1" applyProtection="1">
      <alignment horizontal="right" vertical="top" wrapText="1"/>
      <protection hidden="1"/>
    </xf>
    <xf numFmtId="3" fontId="6" fillId="8" borderId="73" xfId="0" applyNumberFormat="1" applyFont="1" applyFill="1" applyBorder="1" applyAlignment="1" applyProtection="1">
      <alignment horizontal="right" vertical="top" wrapText="1"/>
      <protection hidden="1"/>
    </xf>
    <xf numFmtId="3" fontId="6" fillId="8" borderId="74" xfId="0" applyNumberFormat="1" applyFont="1" applyFill="1" applyBorder="1" applyAlignment="1" applyProtection="1">
      <alignment horizontal="right" vertical="top" wrapText="1"/>
      <protection hidden="1"/>
    </xf>
    <xf numFmtId="0" fontId="6" fillId="8" borderId="75" xfId="0" applyFont="1" applyFill="1" applyBorder="1" applyAlignment="1" applyProtection="1">
      <alignment horizontal="left" vertical="top" wrapText="1"/>
      <protection hidden="1"/>
    </xf>
    <xf numFmtId="3" fontId="6" fillId="8" borderId="76" xfId="0" applyNumberFormat="1" applyFont="1" applyFill="1" applyBorder="1" applyAlignment="1" applyProtection="1">
      <alignment horizontal="right" vertical="top" wrapText="1"/>
      <protection hidden="1"/>
    </xf>
    <xf numFmtId="3" fontId="6" fillId="8" borderId="20" xfId="0" applyNumberFormat="1" applyFont="1" applyFill="1" applyBorder="1" applyAlignment="1" applyProtection="1">
      <alignment horizontal="right" vertical="top" wrapText="1"/>
      <protection hidden="1"/>
    </xf>
    <xf numFmtId="3" fontId="6" fillId="8" borderId="19" xfId="0" applyNumberFormat="1" applyFont="1" applyFill="1" applyBorder="1" applyAlignment="1" applyProtection="1">
      <alignment horizontal="right" vertical="top" wrapText="1"/>
      <protection hidden="1"/>
    </xf>
    <xf numFmtId="3" fontId="6" fillId="8" borderId="77" xfId="0" applyNumberFormat="1" applyFont="1" applyFill="1" applyBorder="1" applyAlignment="1" applyProtection="1">
      <alignment horizontal="right" vertical="top" wrapText="1"/>
      <protection hidden="1"/>
    </xf>
    <xf numFmtId="3" fontId="6" fillId="8" borderId="78" xfId="0" applyNumberFormat="1" applyFont="1" applyFill="1" applyBorder="1" applyAlignment="1" applyProtection="1">
      <alignment horizontal="right" vertical="top" wrapText="1"/>
      <protection hidden="1"/>
    </xf>
    <xf numFmtId="3" fontId="6" fillId="8" borderId="79" xfId="0" applyNumberFormat="1" applyFont="1" applyFill="1" applyBorder="1" applyAlignment="1" applyProtection="1">
      <alignment horizontal="right" vertical="top" wrapText="1"/>
      <protection hidden="1"/>
    </xf>
    <xf numFmtId="3" fontId="6" fillId="8" borderId="80" xfId="0" applyNumberFormat="1" applyFont="1" applyFill="1" applyBorder="1" applyAlignment="1" applyProtection="1">
      <alignment horizontal="right" vertical="top" wrapText="1"/>
      <protection hidden="1"/>
    </xf>
    <xf numFmtId="3" fontId="6" fillId="8" borderId="81" xfId="0" applyNumberFormat="1" applyFont="1" applyFill="1" applyBorder="1" applyAlignment="1" applyProtection="1">
      <alignment horizontal="right" vertical="top" wrapText="1"/>
      <protection hidden="1"/>
    </xf>
    <xf numFmtId="3" fontId="6" fillId="8" borderId="82" xfId="0" applyNumberFormat="1" applyFont="1" applyFill="1" applyBorder="1" applyAlignment="1" applyProtection="1">
      <alignment horizontal="right" vertical="top" wrapText="1"/>
      <protection hidden="1"/>
    </xf>
    <xf numFmtId="3" fontId="6" fillId="8" borderId="83" xfId="0" applyNumberFormat="1" applyFont="1" applyFill="1" applyBorder="1" applyAlignment="1" applyProtection="1">
      <alignment horizontal="right" vertical="top" wrapText="1"/>
      <protection hidden="1"/>
    </xf>
    <xf numFmtId="0" fontId="18" fillId="7" borderId="0" xfId="0" applyFont="1" applyFill="1" applyAlignment="1" applyProtection="1">
      <alignment horizontal="left"/>
    </xf>
    <xf numFmtId="0" fontId="18" fillId="8" borderId="66" xfId="0" applyFont="1" applyFill="1" applyBorder="1" applyAlignment="1" applyProtection="1">
      <alignment horizontal="left" vertical="top" wrapText="1"/>
      <protection hidden="1"/>
    </xf>
    <xf numFmtId="3" fontId="6" fillId="8" borderId="84" xfId="0" applyNumberFormat="1" applyFont="1" applyFill="1" applyBorder="1" applyAlignment="1" applyProtection="1">
      <alignment horizontal="right" vertical="top" wrapText="1"/>
      <protection hidden="1"/>
    </xf>
    <xf numFmtId="3" fontId="6" fillId="8" borderId="85" xfId="0" applyNumberFormat="1" applyFont="1" applyFill="1" applyBorder="1" applyAlignment="1" applyProtection="1">
      <alignment horizontal="right" vertical="top" wrapText="1"/>
      <protection hidden="1"/>
    </xf>
    <xf numFmtId="3" fontId="6" fillId="8" borderId="52" xfId="0" applyNumberFormat="1" applyFont="1" applyFill="1" applyBorder="1" applyAlignment="1" applyProtection="1">
      <alignment horizontal="right" vertical="top" wrapText="1"/>
      <protection hidden="1"/>
    </xf>
    <xf numFmtId="3" fontId="6" fillId="8" borderId="86" xfId="0" applyNumberFormat="1" applyFont="1" applyFill="1" applyBorder="1" applyAlignment="1" applyProtection="1">
      <alignment horizontal="right" vertical="top" wrapText="1"/>
      <protection hidden="1"/>
    </xf>
    <xf numFmtId="3" fontId="6" fillId="8" borderId="87" xfId="0" applyNumberFormat="1" applyFont="1" applyFill="1" applyBorder="1" applyAlignment="1" applyProtection="1">
      <alignment horizontal="right" vertical="top" wrapText="1"/>
      <protection hidden="1"/>
    </xf>
    <xf numFmtId="38" fontId="6" fillId="8" borderId="84" xfId="0" applyNumberFormat="1" applyFont="1" applyFill="1" applyBorder="1" applyAlignment="1" applyProtection="1">
      <alignment horizontal="right" vertical="top"/>
      <protection hidden="1"/>
    </xf>
    <xf numFmtId="38" fontId="6" fillId="8" borderId="88" xfId="0" applyNumberFormat="1" applyFont="1" applyFill="1" applyBorder="1" applyAlignment="1" applyProtection="1">
      <alignment horizontal="right" vertical="top"/>
      <protection hidden="1"/>
    </xf>
    <xf numFmtId="0" fontId="18" fillId="8" borderId="75" xfId="0" applyFont="1" applyFill="1" applyBorder="1" applyAlignment="1" applyProtection="1">
      <alignment horizontal="left" vertical="top" wrapText="1"/>
      <protection hidden="1"/>
    </xf>
    <xf numFmtId="3" fontId="6" fillId="8" borderId="18" xfId="0" applyNumberFormat="1" applyFont="1" applyFill="1" applyBorder="1" applyAlignment="1" applyProtection="1">
      <alignment horizontal="right" vertical="top" wrapText="1"/>
      <protection hidden="1"/>
    </xf>
    <xf numFmtId="3" fontId="6" fillId="8" borderId="89" xfId="0" applyNumberFormat="1" applyFont="1" applyFill="1" applyBorder="1" applyAlignment="1" applyProtection="1">
      <alignment horizontal="right" vertical="top" wrapText="1"/>
      <protection hidden="1"/>
    </xf>
    <xf numFmtId="3" fontId="6" fillId="8" borderId="90" xfId="0" applyNumberFormat="1" applyFont="1" applyFill="1" applyBorder="1" applyAlignment="1" applyProtection="1">
      <alignment horizontal="right" vertical="top" wrapText="1"/>
      <protection hidden="1"/>
    </xf>
    <xf numFmtId="3" fontId="6" fillId="8" borderId="91" xfId="0" applyNumberFormat="1" applyFont="1" applyFill="1" applyBorder="1" applyAlignment="1" applyProtection="1">
      <alignment horizontal="right" vertical="top" wrapText="1"/>
      <protection hidden="1"/>
    </xf>
    <xf numFmtId="3" fontId="6" fillId="8" borderId="92" xfId="0" applyNumberFormat="1" applyFont="1" applyFill="1" applyBorder="1" applyAlignment="1" applyProtection="1">
      <alignment horizontal="right" vertical="top" wrapText="1"/>
      <protection hidden="1"/>
    </xf>
    <xf numFmtId="3" fontId="6" fillId="8" borderId="93" xfId="0" applyNumberFormat="1" applyFont="1" applyFill="1" applyBorder="1" applyAlignment="1" applyProtection="1">
      <alignment horizontal="right" vertical="top" wrapText="1"/>
      <protection hidden="1"/>
    </xf>
    <xf numFmtId="38" fontId="18" fillId="8" borderId="94" xfId="0" applyNumberFormat="1" applyFont="1" applyFill="1" applyBorder="1" applyAlignment="1" applyProtection="1">
      <alignment horizontal="right" vertical="top"/>
      <protection hidden="1"/>
    </xf>
    <xf numFmtId="38" fontId="18" fillId="8" borderId="95" xfId="0" applyNumberFormat="1" applyFont="1" applyFill="1" applyBorder="1" applyAlignment="1" applyProtection="1">
      <alignment horizontal="right" vertical="top"/>
      <protection hidden="1"/>
    </xf>
    <xf numFmtId="0" fontId="18" fillId="8" borderId="96" xfId="0" applyFont="1" applyFill="1" applyBorder="1" applyAlignment="1" applyProtection="1">
      <alignment horizontal="left" vertical="top" wrapText="1"/>
      <protection hidden="1"/>
    </xf>
    <xf numFmtId="3" fontId="18" fillId="8" borderId="97" xfId="0" applyNumberFormat="1" applyFont="1" applyFill="1" applyBorder="1" applyAlignment="1" applyProtection="1">
      <alignment horizontal="right" vertical="top" wrapText="1"/>
      <protection hidden="1"/>
    </xf>
    <xf numFmtId="3" fontId="18" fillId="8" borderId="98" xfId="0" applyNumberFormat="1" applyFont="1" applyFill="1" applyBorder="1" applyAlignment="1" applyProtection="1">
      <alignment horizontal="right" vertical="top" wrapText="1"/>
      <protection hidden="1"/>
    </xf>
    <xf numFmtId="3" fontId="18" fillId="8" borderId="99" xfId="0" applyNumberFormat="1" applyFont="1" applyFill="1" applyBorder="1" applyAlignment="1" applyProtection="1">
      <alignment horizontal="right" vertical="top" wrapText="1"/>
      <protection hidden="1"/>
    </xf>
    <xf numFmtId="3" fontId="18" fillId="8" borderId="100" xfId="0" applyNumberFormat="1" applyFont="1" applyFill="1" applyBorder="1" applyAlignment="1" applyProtection="1">
      <alignment horizontal="right" vertical="top" wrapText="1"/>
      <protection hidden="1"/>
    </xf>
    <xf numFmtId="3" fontId="18" fillId="8" borderId="101" xfId="0" applyNumberFormat="1" applyFont="1" applyFill="1" applyBorder="1" applyAlignment="1" applyProtection="1">
      <alignment horizontal="right" vertical="top" wrapText="1"/>
      <protection hidden="1"/>
    </xf>
    <xf numFmtId="3" fontId="18" fillId="8" borderId="102" xfId="0" applyNumberFormat="1" applyFont="1" applyFill="1" applyBorder="1" applyAlignment="1" applyProtection="1">
      <alignment horizontal="right" vertical="top" wrapText="1"/>
      <protection hidden="1"/>
    </xf>
    <xf numFmtId="3" fontId="18" fillId="8" borderId="103" xfId="0" applyNumberFormat="1" applyFont="1" applyFill="1" applyBorder="1" applyAlignment="1" applyProtection="1">
      <alignment horizontal="right" vertical="top" wrapText="1"/>
      <protection hidden="1"/>
    </xf>
    <xf numFmtId="0" fontId="18" fillId="7" borderId="0" xfId="0" applyFont="1" applyFill="1" applyBorder="1" applyAlignment="1" applyProtection="1">
      <alignment horizontal="left" vertical="top" wrapText="1"/>
    </xf>
    <xf numFmtId="38" fontId="18" fillId="7" borderId="0" xfId="0" applyNumberFormat="1" applyFont="1" applyFill="1" applyBorder="1" applyAlignment="1" applyProtection="1">
      <alignment horizontal="left" vertical="top" wrapText="1"/>
    </xf>
    <xf numFmtId="0" fontId="28" fillId="20" borderId="104" xfId="0" applyFont="1" applyFill="1" applyBorder="1" applyAlignment="1" applyProtection="1">
      <alignment horizontal="left" vertical="center" wrapText="1"/>
      <protection hidden="1"/>
    </xf>
    <xf numFmtId="0" fontId="28" fillId="7" borderId="0" xfId="0" applyFont="1" applyFill="1" applyBorder="1" applyAlignment="1" applyProtection="1">
      <alignment vertical="center"/>
      <protection hidden="1"/>
    </xf>
    <xf numFmtId="0" fontId="15" fillId="8" borderId="107" xfId="0" applyFont="1" applyFill="1" applyBorder="1" applyAlignment="1" applyProtection="1">
      <alignment horizontal="left" vertical="top" wrapText="1"/>
      <protection hidden="1"/>
    </xf>
    <xf numFmtId="0" fontId="6" fillId="7" borderId="0" xfId="0" applyFont="1" applyFill="1" applyBorder="1" applyAlignment="1" applyProtection="1">
      <alignment vertical="top" wrapText="1"/>
      <protection hidden="1"/>
    </xf>
    <xf numFmtId="0" fontId="18" fillId="8" borderId="109" xfId="0" applyFont="1" applyFill="1" applyBorder="1" applyAlignment="1" applyProtection="1">
      <alignment horizontal="left" vertical="top" wrapText="1"/>
      <protection hidden="1"/>
    </xf>
    <xf numFmtId="0" fontId="6" fillId="8" borderId="114" xfId="0" applyFont="1" applyFill="1" applyBorder="1" applyAlignment="1" applyProtection="1">
      <alignment horizontal="left" vertical="top" wrapText="1"/>
      <protection hidden="1"/>
    </xf>
    <xf numFmtId="169" fontId="31" fillId="7" borderId="0" xfId="3" applyNumberFormat="1" applyFont="1" applyFill="1" applyBorder="1" applyAlignment="1" applyProtection="1">
      <protection hidden="1"/>
    </xf>
    <xf numFmtId="0" fontId="6" fillId="8" borderId="109" xfId="0" applyFont="1" applyFill="1" applyBorder="1" applyAlignment="1" applyProtection="1">
      <alignment horizontal="left" vertical="top" wrapText="1"/>
      <protection hidden="1"/>
    </xf>
    <xf numFmtId="0" fontId="18" fillId="8" borderId="114" xfId="0" applyFont="1" applyFill="1" applyBorder="1" applyAlignment="1" applyProtection="1">
      <alignment horizontal="left" vertical="top" wrapText="1"/>
      <protection hidden="1"/>
    </xf>
    <xf numFmtId="169" fontId="15" fillId="7" borderId="0" xfId="3" applyNumberFormat="1" applyFont="1" applyFill="1" applyBorder="1" applyAlignment="1" applyProtection="1">
      <protection hidden="1"/>
    </xf>
    <xf numFmtId="0" fontId="18" fillId="8" borderId="120" xfId="0" applyFont="1" applyFill="1" applyBorder="1" applyAlignment="1" applyProtection="1">
      <alignment horizontal="left" vertical="top" wrapText="1"/>
      <protection hidden="1"/>
    </xf>
    <xf numFmtId="0" fontId="0" fillId="0" borderId="0" xfId="0" applyAlignment="1">
      <alignment vertical="center"/>
    </xf>
    <xf numFmtId="0" fontId="35" fillId="0" borderId="0" xfId="0" applyFont="1" applyAlignment="1">
      <alignment horizontal="center" vertical="center"/>
    </xf>
    <xf numFmtId="0" fontId="2" fillId="0" borderId="125" xfId="0" applyFont="1" applyBorder="1" applyAlignment="1">
      <alignment horizontal="center" vertical="center"/>
    </xf>
    <xf numFmtId="0" fontId="35" fillId="0" borderId="126" xfId="0" applyFont="1" applyBorder="1" applyAlignment="1">
      <alignment horizontal="center" vertical="center"/>
    </xf>
    <xf numFmtId="0" fontId="0" fillId="0" borderId="0" xfId="0" quotePrefix="1"/>
    <xf numFmtId="0" fontId="2" fillId="0" borderId="0" xfId="0" applyFont="1" applyAlignment="1">
      <alignment vertical="center"/>
    </xf>
    <xf numFmtId="0" fontId="36" fillId="0" borderId="0" xfId="0" applyFont="1" applyAlignment="1">
      <alignment vertical="center"/>
    </xf>
    <xf numFmtId="0" fontId="33" fillId="0" borderId="0" xfId="0" applyFont="1" applyAlignment="1">
      <alignment vertical="center"/>
    </xf>
    <xf numFmtId="0" fontId="37" fillId="0" borderId="0" xfId="0" applyFont="1" applyAlignment="1">
      <alignment horizontal="left" vertical="center"/>
    </xf>
    <xf numFmtId="1" fontId="6" fillId="8" borderId="18" xfId="0" applyNumberFormat="1" applyFont="1" applyFill="1" applyBorder="1" applyAlignment="1" applyProtection="1">
      <alignment horizontal="center" vertical="top" wrapText="1"/>
      <protection hidden="1"/>
    </xf>
    <xf numFmtId="0" fontId="18" fillId="7" borderId="0" xfId="0" applyFont="1" applyFill="1" applyBorder="1" applyAlignment="1" applyProtection="1">
      <alignment horizontal="left" vertical="top" wrapText="1"/>
      <protection hidden="1"/>
    </xf>
    <xf numFmtId="38" fontId="6" fillId="7" borderId="0" xfId="0" applyNumberFormat="1" applyFont="1" applyFill="1" applyBorder="1" applyAlignment="1" applyProtection="1">
      <alignment horizontal="left" vertical="top" wrapText="1"/>
      <protection hidden="1"/>
    </xf>
    <xf numFmtId="38" fontId="18" fillId="7" borderId="0" xfId="0" applyNumberFormat="1" applyFont="1" applyFill="1" applyBorder="1" applyAlignment="1" applyProtection="1">
      <alignment horizontal="left" vertical="top" wrapText="1"/>
      <protection hidden="1"/>
    </xf>
    <xf numFmtId="0" fontId="6" fillId="7" borderId="0" xfId="0" applyFont="1" applyFill="1" applyBorder="1" applyAlignment="1" applyProtection="1">
      <alignment horizontal="left" vertical="top"/>
      <protection hidden="1"/>
    </xf>
    <xf numFmtId="38" fontId="6" fillId="7" borderId="0" xfId="0" applyNumberFormat="1" applyFont="1" applyFill="1" applyBorder="1" applyAlignment="1" applyProtection="1">
      <alignment horizontal="left" vertical="top"/>
      <protection hidden="1"/>
    </xf>
    <xf numFmtId="49" fontId="28" fillId="7" borderId="0" xfId="0" applyNumberFormat="1" applyFont="1" applyFill="1" applyBorder="1" applyAlignment="1" applyProtection="1">
      <alignment horizontal="left" vertical="top" wrapText="1"/>
    </xf>
    <xf numFmtId="0" fontId="18" fillId="7" borderId="0" xfId="0" applyFont="1" applyFill="1" applyBorder="1" applyAlignment="1" applyProtection="1">
      <alignment horizontal="left" vertical="top"/>
      <protection hidden="1"/>
    </xf>
    <xf numFmtId="38" fontId="6" fillId="7" borderId="0" xfId="0" quotePrefix="1" applyNumberFormat="1" applyFont="1" applyFill="1" applyBorder="1" applyAlignment="1" applyProtection="1">
      <alignment horizontal="left" vertical="top"/>
      <protection hidden="1"/>
    </xf>
    <xf numFmtId="38" fontId="18" fillId="7" borderId="0" xfId="0" applyNumberFormat="1" applyFont="1" applyFill="1" applyBorder="1" applyAlignment="1" applyProtection="1">
      <alignment horizontal="left" vertical="top"/>
      <protection hidden="1"/>
    </xf>
    <xf numFmtId="49" fontId="28" fillId="23" borderId="0" xfId="0" applyNumberFormat="1" applyFont="1" applyFill="1" applyBorder="1" applyAlignment="1" applyProtection="1">
      <alignment horizontal="left" vertical="top" wrapText="1"/>
    </xf>
    <xf numFmtId="0" fontId="28" fillId="23" borderId="0" xfId="0" applyNumberFormat="1" applyFont="1" applyFill="1" applyBorder="1" applyAlignment="1" applyProtection="1">
      <alignment horizontal="left" vertical="top" wrapText="1"/>
    </xf>
    <xf numFmtId="3" fontId="6" fillId="7" borderId="0" xfId="0" applyNumberFormat="1" applyFont="1" applyFill="1" applyAlignment="1" applyProtection="1">
      <alignment horizontal="left"/>
    </xf>
    <xf numFmtId="0" fontId="0" fillId="0" borderId="0" xfId="0" applyProtection="1"/>
    <xf numFmtId="0" fontId="35" fillId="0" borderId="126" xfId="0" applyFont="1" applyBorder="1" applyAlignment="1" applyProtection="1">
      <alignment horizontal="center" vertical="center"/>
    </xf>
    <xf numFmtId="0" fontId="2" fillId="0" borderId="0" xfId="0" applyFont="1" applyBorder="1" applyAlignment="1" applyProtection="1">
      <alignment horizontal="center" vertical="center"/>
    </xf>
    <xf numFmtId="0" fontId="35" fillId="0" borderId="0" xfId="0" applyFont="1" applyAlignment="1" applyProtection="1">
      <alignment horizontal="center" vertical="center"/>
    </xf>
    <xf numFmtId="0" fontId="0" fillId="0" borderId="0" xfId="0" applyAlignment="1" applyProtection="1">
      <alignment vertical="center"/>
    </xf>
    <xf numFmtId="0" fontId="4" fillId="0" borderId="5"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5" fillId="4"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13" xfId="0" applyFont="1" applyFill="1" applyBorder="1" applyAlignment="1" applyProtection="1">
      <alignment horizontal="left" vertical="center"/>
    </xf>
    <xf numFmtId="0" fontId="5" fillId="0" borderId="13" xfId="0" applyFont="1" applyFill="1" applyBorder="1" applyAlignment="1" applyProtection="1">
      <alignment vertical="center"/>
    </xf>
    <xf numFmtId="0" fontId="4" fillId="0"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3" fontId="5" fillId="4" borderId="0" xfId="0" applyNumberFormat="1" applyFont="1" applyFill="1" applyBorder="1" applyAlignment="1" applyProtection="1">
      <alignment horizontal="center" vertical="center"/>
    </xf>
    <xf numFmtId="3" fontId="5" fillId="0" borderId="0" xfId="0" applyNumberFormat="1" applyFont="1" applyFill="1" applyBorder="1" applyAlignment="1" applyProtection="1">
      <alignment vertical="center"/>
    </xf>
    <xf numFmtId="0" fontId="6" fillId="0" borderId="0" xfId="0" applyFont="1" applyAlignment="1" applyProtection="1">
      <alignment vertical="center"/>
    </xf>
    <xf numFmtId="0" fontId="5" fillId="0" borderId="9" xfId="0" applyFont="1" applyFill="1" applyBorder="1" applyAlignment="1" applyProtection="1">
      <alignment horizontal="left" vertical="center"/>
    </xf>
    <xf numFmtId="3" fontId="5" fillId="0" borderId="14" xfId="0" applyNumberFormat="1" applyFont="1" applyFill="1" applyBorder="1" applyAlignment="1" applyProtection="1">
      <alignment vertical="center"/>
    </xf>
    <xf numFmtId="0" fontId="5" fillId="5" borderId="15" xfId="0" applyFont="1" applyFill="1" applyBorder="1" applyAlignment="1" applyProtection="1">
      <alignment horizontal="left" vertical="center"/>
    </xf>
    <xf numFmtId="164" fontId="5" fillId="4" borderId="16" xfId="1" applyNumberFormat="1" applyFont="1" applyFill="1" applyBorder="1" applyAlignment="1" applyProtection="1">
      <alignment horizontal="center" vertical="center"/>
    </xf>
    <xf numFmtId="3" fontId="5" fillId="5" borderId="16" xfId="0" applyNumberFormat="1" applyFont="1" applyFill="1" applyBorder="1" applyAlignment="1" applyProtection="1">
      <alignment horizontal="center" vertical="center"/>
    </xf>
    <xf numFmtId="3" fontId="5" fillId="5" borderId="16" xfId="0" applyNumberFormat="1" applyFont="1" applyFill="1" applyBorder="1" applyAlignment="1" applyProtection="1">
      <alignment vertical="center"/>
    </xf>
    <xf numFmtId="3" fontId="5" fillId="5" borderId="0" xfId="0" applyNumberFormat="1" applyFont="1" applyFill="1" applyBorder="1" applyAlignment="1" applyProtection="1">
      <alignment vertical="center"/>
    </xf>
    <xf numFmtId="164" fontId="5" fillId="5" borderId="16" xfId="1" applyNumberFormat="1" applyFont="1" applyFill="1" applyBorder="1" applyAlignment="1" applyProtection="1">
      <alignment horizontal="center" vertical="center"/>
    </xf>
    <xf numFmtId="3" fontId="5" fillId="0" borderId="13" xfId="0" applyNumberFormat="1" applyFont="1" applyFill="1" applyBorder="1" applyAlignment="1" applyProtection="1">
      <alignment vertical="center"/>
    </xf>
    <xf numFmtId="3" fontId="5" fillId="4" borderId="0" xfId="0" applyNumberFormat="1" applyFont="1" applyFill="1" applyBorder="1" applyAlignment="1" applyProtection="1">
      <alignment vertical="center"/>
    </xf>
    <xf numFmtId="0" fontId="5" fillId="4" borderId="9" xfId="0" applyFont="1" applyFill="1" applyBorder="1" applyAlignment="1" applyProtection="1">
      <alignment horizontal="left" vertical="center"/>
    </xf>
    <xf numFmtId="0" fontId="5" fillId="4" borderId="1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9" fontId="5" fillId="0" borderId="0" xfId="1" applyFont="1" applyFill="1" applyBorder="1" applyAlignment="1" applyProtection="1">
      <alignment horizontal="center" vertical="center"/>
    </xf>
    <xf numFmtId="0" fontId="4" fillId="6" borderId="0" xfId="0" applyFont="1" applyFill="1" applyBorder="1" applyAlignment="1" applyProtection="1">
      <alignment horizontal="left" vertical="center"/>
    </xf>
    <xf numFmtId="0" fontId="0" fillId="6" borderId="0" xfId="0" applyFill="1" applyProtection="1"/>
    <xf numFmtId="0" fontId="2" fillId="6" borderId="0" xfId="0" applyFont="1" applyFill="1" applyProtection="1"/>
    <xf numFmtId="164" fontId="0" fillId="0" borderId="0" xfId="1" applyNumberFormat="1" applyFont="1" applyProtection="1"/>
    <xf numFmtId="0" fontId="6" fillId="9" borderId="18" xfId="0" applyFont="1" applyFill="1" applyBorder="1" applyAlignment="1" applyProtection="1">
      <alignment horizontal="left" vertical="top" wrapText="1"/>
    </xf>
    <xf numFmtId="166" fontId="6" fillId="9" borderId="18" xfId="0" applyNumberFormat="1" applyFont="1" applyFill="1" applyBorder="1" applyAlignment="1" applyProtection="1">
      <alignment horizontal="center" vertical="top" wrapText="1"/>
    </xf>
    <xf numFmtId="49" fontId="6" fillId="0" borderId="40" xfId="0" applyNumberFormat="1" applyFont="1" applyFill="1" applyBorder="1" applyAlignment="1" applyProtection="1">
      <alignment horizontal="left" vertical="top" wrapText="1"/>
    </xf>
    <xf numFmtId="167" fontId="6" fillId="0" borderId="41" xfId="0" applyNumberFormat="1" applyFont="1" applyFill="1" applyBorder="1" applyAlignment="1" applyProtection="1">
      <alignment horizontal="right" vertical="top" wrapText="1"/>
    </xf>
    <xf numFmtId="38" fontId="6" fillId="0" borderId="41" xfId="0" applyNumberFormat="1" applyFont="1" applyFill="1" applyBorder="1" applyAlignment="1" applyProtection="1">
      <alignment horizontal="right" vertical="top" wrapText="1"/>
    </xf>
    <xf numFmtId="38" fontId="6" fillId="9" borderId="41" xfId="0" applyNumberFormat="1" applyFont="1" applyFill="1" applyBorder="1" applyAlignment="1" applyProtection="1">
      <alignment horizontal="right" vertical="top" wrapText="1"/>
    </xf>
    <xf numFmtId="38" fontId="6" fillId="9" borderId="43" xfId="0" applyNumberFormat="1" applyFont="1" applyFill="1" applyBorder="1" applyAlignment="1" applyProtection="1">
      <alignment horizontal="right" vertical="top" wrapText="1"/>
    </xf>
    <xf numFmtId="167" fontId="6" fillId="0" borderId="44" xfId="0" applyNumberFormat="1" applyFont="1" applyFill="1" applyBorder="1" applyAlignment="1" applyProtection="1">
      <alignment horizontal="right" vertical="top" wrapText="1"/>
    </xf>
    <xf numFmtId="38" fontId="6" fillId="0" borderId="44" xfId="0" applyNumberFormat="1" applyFont="1" applyFill="1" applyBorder="1" applyAlignment="1" applyProtection="1">
      <alignment horizontal="right" vertical="top" wrapText="1"/>
    </xf>
    <xf numFmtId="0" fontId="18" fillId="0" borderId="49" xfId="0" applyFont="1" applyFill="1" applyBorder="1" applyAlignment="1" applyProtection="1">
      <alignment horizontal="left" vertical="top" wrapText="1"/>
    </xf>
    <xf numFmtId="49" fontId="6" fillId="0" borderId="49" xfId="0" applyNumberFormat="1" applyFont="1" applyFill="1" applyBorder="1" applyAlignment="1" applyProtection="1">
      <alignment horizontal="left" vertical="top" wrapText="1"/>
    </xf>
    <xf numFmtId="167" fontId="6" fillId="0" borderId="49" xfId="0" applyNumberFormat="1" applyFont="1" applyFill="1" applyBorder="1" applyAlignment="1" applyProtection="1">
      <alignment horizontal="right" vertical="top" wrapText="1"/>
    </xf>
    <xf numFmtId="38" fontId="6" fillId="0" borderId="49" xfId="0" applyNumberFormat="1" applyFont="1" applyFill="1" applyBorder="1" applyAlignment="1" applyProtection="1">
      <alignment horizontal="right" vertical="top" wrapText="1"/>
    </xf>
    <xf numFmtId="38" fontId="6" fillId="9" borderId="49" xfId="0" applyNumberFormat="1" applyFont="1" applyFill="1" applyBorder="1" applyAlignment="1" applyProtection="1">
      <alignment horizontal="right" vertical="top" wrapText="1"/>
    </xf>
    <xf numFmtId="0" fontId="18" fillId="0" borderId="19" xfId="0" applyFont="1" applyFill="1" applyBorder="1" applyAlignment="1" applyProtection="1">
      <alignment horizontal="left" vertical="top" wrapText="1"/>
    </xf>
    <xf numFmtId="49" fontId="6" fillId="0" borderId="19" xfId="0" applyNumberFormat="1" applyFont="1" applyFill="1" applyBorder="1" applyAlignment="1" applyProtection="1">
      <alignment horizontal="left" vertical="top" wrapText="1"/>
    </xf>
    <xf numFmtId="167" fontId="6" fillId="0" borderId="19" xfId="0" applyNumberFormat="1" applyFont="1" applyFill="1" applyBorder="1" applyAlignment="1" applyProtection="1">
      <alignment horizontal="right" vertical="top" wrapText="1"/>
    </xf>
    <xf numFmtId="38" fontId="6" fillId="0" borderId="19" xfId="0" applyNumberFormat="1" applyFont="1" applyFill="1" applyBorder="1" applyAlignment="1" applyProtection="1">
      <alignment horizontal="right" vertical="top" wrapText="1"/>
    </xf>
    <xf numFmtId="38" fontId="6" fillId="9" borderId="19" xfId="0" applyNumberFormat="1" applyFont="1" applyFill="1" applyBorder="1" applyAlignment="1" applyProtection="1">
      <alignment horizontal="right" vertical="top" wrapText="1"/>
    </xf>
    <xf numFmtId="166" fontId="6" fillId="0" borderId="52" xfId="0" applyNumberFormat="1" applyFont="1" applyBorder="1" applyAlignment="1" applyProtection="1">
      <alignment horizontal="right" vertical="top"/>
    </xf>
    <xf numFmtId="1" fontId="6" fillId="0" borderId="52" xfId="0" applyNumberFormat="1" applyFont="1" applyBorder="1" applyAlignment="1" applyProtection="1">
      <alignment horizontal="right" vertical="top"/>
    </xf>
    <xf numFmtId="166" fontId="6" fillId="0" borderId="18" xfId="0" applyNumberFormat="1" applyFont="1" applyBorder="1" applyAlignment="1" applyProtection="1">
      <alignment horizontal="right" vertical="top"/>
    </xf>
    <xf numFmtId="1" fontId="6" fillId="0" borderId="18" xfId="0" applyNumberFormat="1" applyFont="1" applyBorder="1" applyAlignment="1" applyProtection="1">
      <alignment horizontal="right" vertical="top"/>
    </xf>
    <xf numFmtId="0" fontId="28" fillId="15" borderId="57" xfId="0" applyFont="1" applyFill="1" applyBorder="1" applyAlignment="1" applyProtection="1">
      <alignment horizontal="left" vertical="top" wrapText="1"/>
    </xf>
    <xf numFmtId="0" fontId="28" fillId="15" borderId="58" xfId="0" applyFont="1" applyFill="1" applyBorder="1" applyAlignment="1" applyProtection="1">
      <alignment horizontal="left" vertical="top" wrapText="1"/>
    </xf>
    <xf numFmtId="0" fontId="28" fillId="16" borderId="59" xfId="0" applyFont="1" applyFill="1" applyBorder="1" applyAlignment="1" applyProtection="1">
      <alignment horizontal="center" vertical="top" wrapText="1"/>
    </xf>
    <xf numFmtId="0" fontId="28" fillId="12" borderId="59" xfId="0" applyFont="1" applyFill="1" applyBorder="1" applyAlignment="1" applyProtection="1">
      <alignment horizontal="center" vertical="top" wrapText="1"/>
    </xf>
    <xf numFmtId="0" fontId="28" fillId="16" borderId="23" xfId="0" applyFont="1" applyFill="1" applyBorder="1" applyAlignment="1" applyProtection="1">
      <alignment horizontal="left" vertical="top" wrapText="1"/>
    </xf>
    <xf numFmtId="0" fontId="28" fillId="17" borderId="0" xfId="0" applyFont="1" applyFill="1" applyBorder="1" applyAlignment="1" applyProtection="1">
      <alignment horizontal="left" vertical="top" wrapText="1"/>
    </xf>
    <xf numFmtId="0" fontId="28" fillId="18" borderId="0" xfId="0" applyFont="1" applyFill="1" applyBorder="1" applyAlignment="1" applyProtection="1">
      <alignment horizontal="left" vertical="top" wrapText="1"/>
    </xf>
    <xf numFmtId="0" fontId="28" fillId="15" borderId="60" xfId="0" applyFont="1" applyFill="1" applyBorder="1" applyAlignment="1" applyProtection="1">
      <alignment horizontal="left" vertical="top" wrapText="1"/>
    </xf>
    <xf numFmtId="0" fontId="28" fillId="15" borderId="61" xfId="0" applyFont="1" applyFill="1" applyBorder="1" applyAlignment="1" applyProtection="1">
      <alignment horizontal="left" vertical="top" wrapText="1"/>
    </xf>
    <xf numFmtId="0" fontId="6" fillId="0" borderId="44" xfId="0" applyFont="1" applyFill="1" applyBorder="1" applyAlignment="1" applyProtection="1">
      <alignment horizontal="left" vertical="top" wrapText="1"/>
    </xf>
    <xf numFmtId="38" fontId="6" fillId="21" borderId="44" xfId="0" applyNumberFormat="1" applyFont="1" applyFill="1" applyBorder="1" applyAlignment="1" applyProtection="1">
      <alignment horizontal="right" vertical="top" wrapText="1"/>
    </xf>
    <xf numFmtId="0" fontId="6" fillId="0" borderId="49" xfId="0" applyFont="1" applyFill="1" applyBorder="1" applyAlignment="1" applyProtection="1">
      <alignment horizontal="left" vertical="top" wrapText="1"/>
    </xf>
    <xf numFmtId="38" fontId="6" fillId="21" borderId="49" xfId="0" applyNumberFormat="1" applyFont="1" applyFill="1" applyBorder="1" applyAlignment="1" applyProtection="1">
      <alignment horizontal="right" vertical="top" wrapText="1"/>
    </xf>
    <xf numFmtId="0" fontId="6" fillId="0" borderId="19" xfId="0" applyFont="1" applyFill="1" applyBorder="1" applyAlignment="1" applyProtection="1">
      <alignment horizontal="left" vertical="top" wrapText="1"/>
    </xf>
    <xf numFmtId="38" fontId="6" fillId="21" borderId="19" xfId="0" applyNumberFormat="1" applyFont="1" applyFill="1" applyBorder="1" applyAlignment="1" applyProtection="1">
      <alignment horizontal="right" vertical="top" wrapText="1"/>
    </xf>
    <xf numFmtId="49" fontId="31" fillId="7" borderId="0" xfId="0" applyNumberFormat="1" applyFont="1" applyFill="1" applyBorder="1" applyAlignment="1" applyProtection="1">
      <alignment horizontal="left" vertical="top"/>
    </xf>
    <xf numFmtId="0" fontId="35" fillId="0" borderId="126" xfId="0" applyFont="1" applyBorder="1" applyAlignment="1">
      <alignment horizontal="center" vertical="center"/>
    </xf>
    <xf numFmtId="0" fontId="4" fillId="0" borderId="4"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9" fontId="5" fillId="4" borderId="0" xfId="0"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xf>
    <xf numFmtId="0" fontId="2" fillId="0" borderId="125" xfId="0" applyFont="1" applyBorder="1" applyAlignment="1" applyProtection="1">
      <alignment horizontal="center" vertical="center"/>
    </xf>
    <xf numFmtId="3" fontId="5" fillId="0" borderId="0" xfId="0" applyNumberFormat="1" applyFont="1" applyFill="1" applyBorder="1" applyAlignment="1" applyProtection="1">
      <alignment horizontal="center" vertical="center"/>
    </xf>
    <xf numFmtId="3" fontId="5" fillId="0" borderId="13" xfId="0" applyNumberFormat="1" applyFont="1" applyFill="1" applyBorder="1" applyAlignment="1" applyProtection="1">
      <alignment horizontal="center" vertical="center"/>
    </xf>
    <xf numFmtId="0" fontId="35" fillId="0" borderId="126" xfId="0" applyFont="1" applyBorder="1" applyAlignment="1" applyProtection="1">
      <alignment horizontal="center" vertical="center"/>
      <protection locked="0"/>
    </xf>
    <xf numFmtId="0" fontId="0" fillId="0" borderId="0" xfId="0" applyAlignment="1">
      <alignment horizontal="center"/>
    </xf>
    <xf numFmtId="0" fontId="2" fillId="0" borderId="2" xfId="0" applyFont="1" applyBorder="1" applyAlignment="1" applyProtection="1">
      <alignment horizontal="center" vertical="center" textRotation="90"/>
      <protection locked="0"/>
    </xf>
    <xf numFmtId="0" fontId="2" fillId="0" borderId="6" xfId="0" applyFont="1" applyBorder="1" applyAlignment="1" applyProtection="1">
      <alignment horizontal="center" vertical="center" textRotation="90"/>
      <protection locked="0"/>
    </xf>
    <xf numFmtId="0" fontId="2" fillId="0" borderId="17" xfId="0" applyFont="1" applyBorder="1" applyAlignment="1" applyProtection="1">
      <alignment horizontal="center" vertical="center" textRotation="90"/>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5" fillId="4" borderId="7"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0" fillId="0" borderId="0" xfId="0" applyAlignment="1">
      <alignment horizontal="left" vertical="top" wrapText="1"/>
    </xf>
    <xf numFmtId="0" fontId="35" fillId="0" borderId="126" xfId="0" applyFont="1" applyBorder="1" applyAlignment="1">
      <alignment horizontal="center" vertical="center"/>
    </xf>
    <xf numFmtId="0" fontId="3" fillId="2" borderId="12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24" xfId="0" applyFont="1" applyFill="1" applyBorder="1" applyAlignment="1" applyProtection="1">
      <alignment horizontal="center" vertical="center"/>
      <protection locked="0"/>
    </xf>
    <xf numFmtId="0" fontId="3" fillId="3" borderId="123"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24"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35" fillId="0" borderId="126" xfId="0" applyFont="1" applyBorder="1" applyAlignment="1" applyProtection="1">
      <alignment horizontal="center" vertical="center"/>
    </xf>
    <xf numFmtId="0" fontId="3" fillId="2" borderId="123"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24" xfId="0" applyFont="1" applyFill="1" applyBorder="1" applyAlignment="1" applyProtection="1">
      <alignment horizontal="center" vertical="center"/>
    </xf>
    <xf numFmtId="0" fontId="3" fillId="3" borderId="123"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124" xfId="0" applyFont="1" applyFill="1" applyBorder="1" applyAlignment="1" applyProtection="1">
      <alignment horizontal="center" vertical="center"/>
    </xf>
    <xf numFmtId="0" fontId="2" fillId="0" borderId="2" xfId="0" applyFont="1" applyBorder="1" applyAlignment="1" applyProtection="1">
      <alignment horizontal="center" vertical="center" textRotation="90"/>
    </xf>
    <xf numFmtId="0" fontId="2" fillId="0" borderId="6" xfId="0" applyFont="1" applyBorder="1" applyAlignment="1" applyProtection="1">
      <alignment horizontal="center" vertical="center" textRotation="90"/>
    </xf>
    <xf numFmtId="0" fontId="2" fillId="0" borderId="17" xfId="0" applyFont="1" applyBorder="1" applyAlignment="1" applyProtection="1">
      <alignment horizontal="center" vertical="center" textRotation="90"/>
    </xf>
    <xf numFmtId="0" fontId="4" fillId="0" borderId="128"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3" fontId="5" fillId="0" borderId="58"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58"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0" fontId="5" fillId="0" borderId="51" xfId="0" applyFont="1" applyFill="1" applyBorder="1" applyAlignment="1" applyProtection="1">
      <alignment horizontal="center" vertical="center"/>
    </xf>
    <xf numFmtId="0" fontId="4" fillId="0" borderId="12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30" xfId="0" applyFont="1" applyFill="1" applyBorder="1" applyAlignment="1" applyProtection="1">
      <alignment horizontal="center" vertical="center"/>
    </xf>
    <xf numFmtId="0" fontId="3" fillId="0" borderId="7" xfId="0" applyFont="1" applyFill="1" applyBorder="1" applyAlignment="1" applyProtection="1">
      <alignment horizontal="center" vertical="center" textRotation="90" wrapText="1"/>
    </xf>
    <xf numFmtId="0" fontId="3" fillId="0" borderId="58" xfId="0" applyFont="1" applyFill="1" applyBorder="1" applyAlignment="1" applyProtection="1">
      <alignment horizontal="center" vertical="center" textRotation="90"/>
    </xf>
    <xf numFmtId="0" fontId="3" fillId="0" borderId="9" xfId="0" applyFont="1" applyFill="1" applyBorder="1" applyAlignment="1" applyProtection="1">
      <alignment horizontal="center" vertical="center" textRotation="90"/>
    </xf>
    <xf numFmtId="0" fontId="3" fillId="0" borderId="0" xfId="0" applyFont="1" applyFill="1" applyBorder="1" applyAlignment="1" applyProtection="1">
      <alignment horizontal="center" vertical="center" textRotation="90"/>
    </xf>
    <xf numFmtId="0" fontId="3" fillId="0" borderId="129" xfId="0" applyFont="1" applyFill="1" applyBorder="1" applyAlignment="1" applyProtection="1">
      <alignment horizontal="center" vertical="center" textRotation="90"/>
    </xf>
    <xf numFmtId="0" fontId="3" fillId="0" borderId="125" xfId="0" applyFont="1" applyFill="1" applyBorder="1" applyAlignment="1" applyProtection="1">
      <alignment horizontal="center" vertical="center" textRotation="90"/>
    </xf>
    <xf numFmtId="3" fontId="5" fillId="0" borderId="57" xfId="0" applyNumberFormat="1" applyFont="1" applyFill="1" applyBorder="1" applyAlignment="1" applyProtection="1">
      <alignment horizontal="center" vertical="center"/>
    </xf>
    <xf numFmtId="3" fontId="5" fillId="0" borderId="51" xfId="0" applyNumberFormat="1" applyFont="1" applyFill="1" applyBorder="1" applyAlignment="1" applyProtection="1">
      <alignment horizontal="center" vertical="center"/>
    </xf>
    <xf numFmtId="3" fontId="5" fillId="0" borderId="0" xfId="0" applyNumberFormat="1" applyFont="1" applyFill="1" applyBorder="1" applyAlignment="1" applyProtection="1">
      <alignment horizontal="center" vertical="center"/>
    </xf>
    <xf numFmtId="0" fontId="5" fillId="0" borderId="125" xfId="0" applyFont="1" applyFill="1" applyBorder="1" applyAlignment="1" applyProtection="1">
      <alignment horizontal="center" vertical="center"/>
    </xf>
    <xf numFmtId="3" fontId="0" fillId="0" borderId="0" xfId="0" applyNumberFormat="1" applyAlignment="1" applyProtection="1">
      <alignment horizontal="center"/>
    </xf>
    <xf numFmtId="0" fontId="0" fillId="0" borderId="0" xfId="0" applyAlignment="1" applyProtection="1">
      <alignment horizont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5" fillId="4" borderId="7" xfId="0" applyFont="1" applyFill="1" applyBorder="1" applyAlignment="1" applyProtection="1">
      <alignment horizontal="left" vertical="center"/>
    </xf>
    <xf numFmtId="0" fontId="5" fillId="4" borderId="8" xfId="0" applyFont="1" applyFill="1" applyBorder="1" applyAlignment="1" applyProtection="1">
      <alignment horizontal="left" vertical="center"/>
    </xf>
    <xf numFmtId="0" fontId="5" fillId="4" borderId="9" xfId="0" applyFont="1" applyFill="1" applyBorder="1" applyAlignment="1" applyProtection="1">
      <alignment horizontal="left" vertical="center"/>
    </xf>
    <xf numFmtId="0" fontId="5" fillId="4" borderId="10" xfId="0" applyFont="1" applyFill="1" applyBorder="1" applyAlignment="1" applyProtection="1">
      <alignment horizontal="left" vertical="center"/>
    </xf>
    <xf numFmtId="0" fontId="5" fillId="4" borderId="11" xfId="0" applyFont="1" applyFill="1" applyBorder="1" applyAlignment="1" applyProtection="1">
      <alignment horizontal="left" vertical="center"/>
    </xf>
    <xf numFmtId="0" fontId="5" fillId="4" borderId="1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18" fillId="8" borderId="18" xfId="0" applyFont="1" applyFill="1" applyBorder="1" applyAlignment="1" applyProtection="1">
      <alignment horizontal="left" vertical="top" wrapText="1"/>
    </xf>
    <xf numFmtId="0" fontId="6" fillId="9" borderId="19" xfId="0" applyFont="1" applyFill="1" applyBorder="1" applyAlignment="1" applyProtection="1">
      <alignment horizontal="left" vertical="top" wrapText="1"/>
    </xf>
    <xf numFmtId="0" fontId="6" fillId="9" borderId="20" xfId="0" applyFont="1" applyFill="1" applyBorder="1" applyAlignment="1" applyProtection="1">
      <alignment horizontal="left" vertical="top" wrapText="1"/>
    </xf>
    <xf numFmtId="0" fontId="6" fillId="9" borderId="21" xfId="0" applyFont="1" applyFill="1" applyBorder="1" applyAlignment="1" applyProtection="1">
      <alignment horizontal="left" vertical="top" wrapText="1"/>
    </xf>
    <xf numFmtId="0" fontId="18" fillId="11" borderId="18" xfId="0" applyFont="1" applyFill="1" applyBorder="1" applyAlignment="1" applyProtection="1">
      <alignment horizontal="left" vertical="top" wrapText="1"/>
    </xf>
    <xf numFmtId="0" fontId="25" fillId="7" borderId="0" xfId="0" applyFont="1" applyFill="1" applyBorder="1" applyAlignment="1" applyProtection="1">
      <alignment horizontal="left" vertical="top" wrapText="1"/>
    </xf>
    <xf numFmtId="0" fontId="27" fillId="7" borderId="0" xfId="0" applyFont="1" applyFill="1" applyBorder="1" applyAlignment="1" applyProtection="1">
      <alignment horizontal="left" vertical="top" wrapText="1"/>
    </xf>
    <xf numFmtId="0" fontId="12" fillId="7" borderId="0" xfId="0" applyFont="1" applyFill="1" applyAlignment="1" applyProtection="1">
      <alignment horizontal="left" vertical="top"/>
    </xf>
    <xf numFmtId="0" fontId="14" fillId="7" borderId="0" xfId="0" applyFont="1" applyFill="1" applyAlignment="1" applyProtection="1">
      <alignment horizontal="left" vertical="top"/>
    </xf>
    <xf numFmtId="0" fontId="6" fillId="7" borderId="0" xfId="0" applyFont="1" applyFill="1" applyAlignment="1" applyProtection="1">
      <alignment horizontal="left" vertical="top"/>
    </xf>
    <xf numFmtId="0" fontId="15" fillId="8" borderId="18" xfId="0" applyFont="1" applyFill="1" applyBorder="1" applyAlignment="1" applyProtection="1">
      <alignment horizontal="left" vertical="top" wrapText="1"/>
    </xf>
    <xf numFmtId="0" fontId="6" fillId="8" borderId="19" xfId="0" applyFont="1" applyFill="1" applyBorder="1" applyAlignment="1" applyProtection="1">
      <alignment horizontal="left" vertical="top" wrapText="1"/>
    </xf>
    <xf numFmtId="0" fontId="6" fillId="8" borderId="20" xfId="0" applyFont="1" applyFill="1" applyBorder="1" applyAlignment="1" applyProtection="1">
      <alignment horizontal="left" vertical="top" wrapText="1"/>
    </xf>
    <xf numFmtId="0" fontId="6" fillId="8" borderId="21" xfId="0" applyFont="1" applyFill="1" applyBorder="1" applyAlignment="1" applyProtection="1">
      <alignment horizontal="left" vertical="top" wrapText="1"/>
    </xf>
    <xf numFmtId="0" fontId="15" fillId="8" borderId="18" xfId="0" applyFont="1" applyFill="1" applyBorder="1" applyAlignment="1" applyProtection="1">
      <alignment horizontal="left" vertical="top"/>
    </xf>
    <xf numFmtId="0" fontId="6" fillId="0" borderId="18" xfId="0" applyFont="1" applyFill="1" applyBorder="1" applyAlignment="1" applyProtection="1">
      <alignment horizontal="left" vertical="top" wrapText="1"/>
    </xf>
    <xf numFmtId="0" fontId="6" fillId="0" borderId="18" xfId="0" applyFont="1" applyFill="1" applyBorder="1" applyAlignment="1" applyProtection="1">
      <alignment horizontal="left" vertical="top" wrapText="1"/>
      <protection hidden="1"/>
    </xf>
    <xf numFmtId="164" fontId="6" fillId="0" borderId="18" xfId="0" applyNumberFormat="1" applyFont="1" applyFill="1" applyBorder="1" applyAlignment="1" applyProtection="1">
      <alignment horizontal="left" vertical="top" wrapText="1"/>
      <protection hidden="1"/>
    </xf>
    <xf numFmtId="0" fontId="31" fillId="8" borderId="18" xfId="2" applyFont="1" applyFill="1" applyBorder="1" applyAlignment="1" applyProtection="1">
      <alignment horizontal="left" vertical="top" wrapText="1"/>
    </xf>
    <xf numFmtId="0" fontId="32" fillId="7" borderId="23" xfId="0" applyFont="1" applyFill="1" applyBorder="1" applyAlignment="1" applyProtection="1">
      <alignment horizontal="left" vertical="center" wrapText="1"/>
    </xf>
    <xf numFmtId="0" fontId="28" fillId="12" borderId="24" xfId="0" applyFont="1" applyFill="1" applyBorder="1" applyAlignment="1" applyProtection="1">
      <alignment horizontal="center" vertical="center"/>
    </xf>
    <xf numFmtId="0" fontId="28" fillId="12" borderId="23" xfId="0" applyFont="1" applyFill="1" applyBorder="1" applyAlignment="1" applyProtection="1">
      <alignment horizontal="center" vertical="center"/>
    </xf>
    <xf numFmtId="0" fontId="0" fillId="0" borderId="23" xfId="0" applyBorder="1" applyAlignment="1" applyProtection="1"/>
    <xf numFmtId="0" fontId="0" fillId="0" borderId="25" xfId="0" applyBorder="1" applyAlignment="1" applyProtection="1"/>
    <xf numFmtId="0" fontId="28" fillId="13" borderId="27" xfId="0" applyFont="1" applyFill="1" applyBorder="1" applyAlignment="1" applyProtection="1">
      <alignment horizontal="center" vertical="center"/>
    </xf>
    <xf numFmtId="0" fontId="0" fillId="0" borderId="23" xfId="0" applyBorder="1" applyAlignment="1" applyProtection="1">
      <alignment horizontal="center" vertical="center"/>
    </xf>
    <xf numFmtId="0" fontId="28" fillId="14" borderId="23" xfId="0" applyFont="1" applyFill="1" applyBorder="1" applyAlignment="1" applyProtection="1">
      <alignment horizontal="center" vertical="center"/>
    </xf>
    <xf numFmtId="0" fontId="6" fillId="0" borderId="18" xfId="0" applyNumberFormat="1" applyFont="1" applyFill="1" applyBorder="1" applyAlignment="1" applyProtection="1">
      <alignment horizontal="left" vertical="top" wrapText="1"/>
      <protection hidden="1"/>
    </xf>
    <xf numFmtId="0" fontId="28" fillId="15" borderId="37" xfId="0" applyFont="1" applyFill="1" applyBorder="1" applyAlignment="1" applyProtection="1">
      <alignment horizontal="left" vertical="top" wrapText="1"/>
    </xf>
    <xf numFmtId="0" fontId="0" fillId="0" borderId="38" xfId="0" applyBorder="1" applyAlignment="1" applyProtection="1">
      <alignment horizontal="left" vertical="top" wrapText="1"/>
    </xf>
    <xf numFmtId="38" fontId="6" fillId="9" borderId="46" xfId="0" applyNumberFormat="1" applyFont="1" applyFill="1" applyBorder="1" applyAlignment="1" applyProtection="1">
      <alignment horizontal="left" vertical="top" wrapText="1"/>
    </xf>
    <xf numFmtId="0" fontId="0" fillId="0" borderId="47" xfId="0" applyBorder="1" applyAlignment="1" applyProtection="1">
      <alignment horizontal="left" vertical="top" wrapText="1"/>
    </xf>
    <xf numFmtId="0" fontId="0" fillId="0" borderId="48" xfId="0" applyBorder="1" applyAlignment="1" applyProtection="1">
      <alignment horizontal="left" vertical="top" wrapText="1"/>
    </xf>
    <xf numFmtId="38" fontId="6" fillId="9" borderId="19" xfId="0" applyNumberFormat="1" applyFont="1" applyFill="1" applyBorder="1" applyAlignment="1" applyProtection="1">
      <alignment horizontal="left" vertical="top" wrapText="1"/>
    </xf>
    <xf numFmtId="0" fontId="0" fillId="0" borderId="20" xfId="0" applyBorder="1" applyAlignment="1" applyProtection="1">
      <alignment horizontal="left" vertical="top" wrapText="1"/>
    </xf>
    <xf numFmtId="0" fontId="0" fillId="0" borderId="21" xfId="0" applyBorder="1" applyAlignment="1" applyProtection="1">
      <alignment horizontal="left" vertical="top" wrapText="1"/>
    </xf>
    <xf numFmtId="0" fontId="2" fillId="7" borderId="0" xfId="0" applyFont="1" applyFill="1" applyBorder="1" applyAlignment="1" applyProtection="1">
      <alignment horizontal="left" vertical="center" wrapText="1"/>
    </xf>
    <xf numFmtId="0" fontId="2" fillId="7" borderId="0" xfId="0" applyFont="1" applyFill="1" applyBorder="1" applyAlignment="1" applyProtection="1">
      <alignment horizontal="left" vertical="center"/>
    </xf>
    <xf numFmtId="0" fontId="28" fillId="19" borderId="14" xfId="0" applyFont="1" applyFill="1" applyBorder="1" applyAlignment="1" applyProtection="1">
      <alignment horizontal="left" vertical="top" wrapText="1"/>
    </xf>
    <xf numFmtId="0" fontId="28" fillId="19" borderId="12" xfId="0" applyFont="1" applyFill="1" applyBorder="1" applyAlignment="1" applyProtection="1">
      <alignment horizontal="left" vertical="top" wrapText="1"/>
    </xf>
    <xf numFmtId="14" fontId="28" fillId="19" borderId="51" xfId="0" applyNumberFormat="1" applyFont="1" applyFill="1" applyBorder="1" applyAlignment="1" applyProtection="1">
      <alignment horizontal="left" vertical="top" wrapText="1"/>
    </xf>
    <xf numFmtId="14" fontId="28" fillId="19" borderId="14" xfId="0" applyNumberFormat="1" applyFont="1" applyFill="1" applyBorder="1" applyAlignment="1" applyProtection="1">
      <alignment horizontal="left" vertical="top" wrapText="1"/>
    </xf>
    <xf numFmtId="14" fontId="28" fillId="19" borderId="12" xfId="0" applyNumberFormat="1" applyFont="1" applyFill="1" applyBorder="1" applyAlignment="1" applyProtection="1">
      <alignment horizontal="left" vertical="top" wrapText="1"/>
    </xf>
    <xf numFmtId="1" fontId="6" fillId="0" borderId="18" xfId="0" applyNumberFormat="1" applyFont="1" applyFill="1" applyBorder="1" applyAlignment="1" applyProtection="1">
      <alignment horizontal="right" vertical="top" wrapText="1"/>
    </xf>
    <xf numFmtId="49" fontId="6" fillId="0" borderId="18" xfId="0" applyNumberFormat="1" applyFont="1" applyBorder="1" applyAlignment="1" applyProtection="1">
      <alignment horizontal="left" vertical="top" wrapText="1"/>
    </xf>
    <xf numFmtId="49" fontId="34" fillId="0" borderId="18" xfId="0" applyNumberFormat="1" applyFont="1" applyBorder="1" applyAlignment="1" applyProtection="1">
      <alignment horizontal="left" vertical="top" wrapText="1"/>
    </xf>
    <xf numFmtId="0" fontId="28" fillId="20" borderId="53" xfId="0" applyFont="1" applyFill="1" applyBorder="1" applyAlignment="1" applyProtection="1">
      <alignment horizontal="center" vertical="center"/>
    </xf>
    <xf numFmtId="0" fontId="0" fillId="0" borderId="53" xfId="0" applyBorder="1" applyAlignment="1" applyProtection="1"/>
    <xf numFmtId="0" fontId="0" fillId="0" borderId="54" xfId="0" applyBorder="1" applyAlignment="1" applyProtection="1"/>
    <xf numFmtId="0" fontId="28" fillId="15" borderId="60" xfId="0" applyFont="1" applyFill="1" applyBorder="1" applyAlignment="1" applyProtection="1">
      <alignment horizontal="left" vertical="top" wrapText="1"/>
    </xf>
    <xf numFmtId="0" fontId="0" fillId="0" borderId="60" xfId="0" applyBorder="1" applyAlignment="1" applyProtection="1">
      <alignment horizontal="left" vertical="top" wrapText="1"/>
    </xf>
    <xf numFmtId="1" fontId="6" fillId="0" borderId="52" xfId="0" applyNumberFormat="1" applyFont="1" applyFill="1" applyBorder="1" applyAlignment="1" applyProtection="1">
      <alignment horizontal="right" vertical="top" wrapText="1"/>
    </xf>
    <xf numFmtId="49" fontId="6" fillId="0" borderId="52" xfId="0" applyNumberFormat="1" applyFont="1" applyBorder="1" applyAlignment="1" applyProtection="1">
      <alignment horizontal="left" vertical="top" wrapText="1"/>
    </xf>
    <xf numFmtId="0" fontId="28" fillId="20" borderId="105" xfId="0" applyFont="1" applyFill="1" applyBorder="1" applyAlignment="1" applyProtection="1">
      <alignment horizontal="center" vertical="center"/>
      <protection hidden="1"/>
    </xf>
    <xf numFmtId="0" fontId="28" fillId="20" borderId="106" xfId="0" applyFont="1" applyFill="1" applyBorder="1" applyAlignment="1" applyProtection="1">
      <alignment horizontal="center" vertical="center"/>
      <protection hidden="1"/>
    </xf>
    <xf numFmtId="0" fontId="28" fillId="20" borderId="86" xfId="0" applyFont="1" applyFill="1" applyBorder="1" applyAlignment="1" applyProtection="1">
      <alignment horizontal="center" vertical="center"/>
      <protection hidden="1"/>
    </xf>
    <xf numFmtId="38" fontId="6" fillId="0" borderId="63" xfId="0" applyNumberFormat="1" applyFont="1" applyFill="1" applyBorder="1" applyAlignment="1" applyProtection="1">
      <alignment horizontal="left" vertical="top" wrapText="1"/>
    </xf>
    <xf numFmtId="0" fontId="0" fillId="0" borderId="64" xfId="0" applyBorder="1" applyAlignment="1" applyProtection="1">
      <alignment horizontal="left" vertical="top" wrapText="1"/>
    </xf>
    <xf numFmtId="0" fontId="0" fillId="0" borderId="65" xfId="0" applyBorder="1" applyAlignment="1" applyProtection="1">
      <alignment horizontal="left" vertical="top" wrapText="1"/>
    </xf>
    <xf numFmtId="38" fontId="6" fillId="0" borderId="19" xfId="0" applyNumberFormat="1" applyFont="1" applyFill="1" applyBorder="1" applyAlignment="1" applyProtection="1">
      <alignment horizontal="left" vertical="top" wrapText="1"/>
    </xf>
    <xf numFmtId="0" fontId="28" fillId="20" borderId="87" xfId="0" applyFont="1" applyFill="1" applyBorder="1" applyAlignment="1" applyProtection="1">
      <alignment horizontal="center" vertical="center"/>
      <protection hidden="1"/>
    </xf>
    <xf numFmtId="0" fontId="6" fillId="8" borderId="18" xfId="0" applyFont="1" applyFill="1" applyBorder="1" applyAlignment="1" applyProtection="1">
      <alignment horizontal="left" vertical="top" wrapText="1"/>
      <protection hidden="1"/>
    </xf>
    <xf numFmtId="0" fontId="6" fillId="8" borderId="19" xfId="0" applyFont="1" applyFill="1" applyBorder="1" applyAlignment="1" applyProtection="1">
      <alignment horizontal="left" vertical="top" wrapText="1"/>
      <protection hidden="1"/>
    </xf>
    <xf numFmtId="0" fontId="6" fillId="8" borderId="108" xfId="0" applyFont="1" applyFill="1" applyBorder="1" applyAlignment="1" applyProtection="1">
      <alignment horizontal="left" vertical="top" wrapText="1"/>
      <protection hidden="1"/>
    </xf>
    <xf numFmtId="0" fontId="31" fillId="8" borderId="19" xfId="0" applyFont="1" applyFill="1" applyBorder="1" applyAlignment="1" applyProtection="1">
      <alignment horizontal="left" vertical="top" wrapText="1"/>
      <protection hidden="1"/>
    </xf>
    <xf numFmtId="0" fontId="31" fillId="8" borderId="21" xfId="0" applyFont="1" applyFill="1" applyBorder="1" applyAlignment="1" applyProtection="1">
      <alignment horizontal="left" vertical="top" wrapText="1"/>
      <protection hidden="1"/>
    </xf>
    <xf numFmtId="164" fontId="6" fillId="8" borderId="112" xfId="0" applyNumberFormat="1" applyFont="1" applyFill="1" applyBorder="1" applyAlignment="1" applyProtection="1">
      <alignment horizontal="center" vertical="top" wrapText="1"/>
      <protection hidden="1"/>
    </xf>
    <xf numFmtId="164" fontId="6" fillId="8" borderId="110" xfId="0" applyNumberFormat="1" applyFont="1" applyFill="1" applyBorder="1" applyAlignment="1" applyProtection="1">
      <alignment horizontal="center" vertical="top" wrapText="1"/>
      <protection hidden="1"/>
    </xf>
    <xf numFmtId="164" fontId="6" fillId="8" borderId="113" xfId="0" applyNumberFormat="1" applyFont="1" applyFill="1" applyBorder="1" applyAlignment="1" applyProtection="1">
      <alignment horizontal="center" vertical="top" wrapText="1"/>
      <protection hidden="1"/>
    </xf>
    <xf numFmtId="164" fontId="6" fillId="8" borderId="111" xfId="0" applyNumberFormat="1" applyFont="1" applyFill="1" applyBorder="1" applyAlignment="1" applyProtection="1">
      <alignment horizontal="center" vertical="top" wrapText="1"/>
      <protection hidden="1"/>
    </xf>
    <xf numFmtId="169" fontId="31" fillId="7" borderId="0" xfId="3" applyNumberFormat="1" applyFont="1" applyFill="1" applyBorder="1" applyAlignment="1" applyProtection="1">
      <alignment horizontal="right" vertical="top"/>
      <protection hidden="1"/>
    </xf>
    <xf numFmtId="169" fontId="15" fillId="8" borderId="112" xfId="3" applyNumberFormat="1" applyFont="1" applyFill="1" applyBorder="1" applyAlignment="1" applyProtection="1">
      <alignment horizontal="right" vertical="top"/>
      <protection hidden="1"/>
    </xf>
    <xf numFmtId="169" fontId="31" fillId="8" borderId="112" xfId="3" applyNumberFormat="1" applyFont="1" applyFill="1" applyBorder="1" applyAlignment="1" applyProtection="1">
      <alignment horizontal="right" vertical="top"/>
      <protection hidden="1"/>
    </xf>
    <xf numFmtId="169" fontId="31" fillId="8" borderId="115" xfId="3" applyNumberFormat="1" applyFont="1" applyFill="1" applyBorder="1" applyAlignment="1" applyProtection="1">
      <alignment horizontal="right" vertical="top"/>
      <protection hidden="1"/>
    </xf>
    <xf numFmtId="169" fontId="31" fillId="8" borderId="116" xfId="3" applyNumberFormat="1" applyFont="1" applyFill="1" applyBorder="1" applyAlignment="1" applyProtection="1">
      <alignment horizontal="right" vertical="top"/>
      <protection hidden="1"/>
    </xf>
    <xf numFmtId="169" fontId="31" fillId="8" borderId="117" xfId="3" applyNumberFormat="1" applyFont="1" applyFill="1" applyBorder="1" applyAlignment="1" applyProtection="1">
      <alignment horizontal="right" vertical="top"/>
      <protection hidden="1"/>
    </xf>
    <xf numFmtId="169" fontId="31" fillId="8" borderId="118" xfId="3" applyNumberFormat="1" applyFont="1" applyFill="1" applyBorder="1" applyAlignment="1" applyProtection="1">
      <alignment horizontal="right" vertical="top"/>
      <protection hidden="1"/>
    </xf>
    <xf numFmtId="169" fontId="31" fillId="8" borderId="110" xfId="3" applyNumberFormat="1" applyFont="1" applyFill="1" applyBorder="1" applyAlignment="1" applyProtection="1">
      <alignment horizontal="right" vertical="top"/>
      <protection hidden="1"/>
    </xf>
    <xf numFmtId="169" fontId="31" fillId="8" borderId="111" xfId="3" applyNumberFormat="1" applyFont="1" applyFill="1" applyBorder="1" applyAlignment="1" applyProtection="1">
      <alignment horizontal="right" vertical="top"/>
      <protection hidden="1"/>
    </xf>
    <xf numFmtId="169" fontId="31" fillId="8" borderId="113" xfId="3" applyNumberFormat="1" applyFont="1" applyFill="1" applyBorder="1" applyAlignment="1" applyProtection="1">
      <alignment horizontal="right" vertical="top"/>
      <protection hidden="1"/>
    </xf>
    <xf numFmtId="169" fontId="15" fillId="8" borderId="115" xfId="3" applyNumberFormat="1" applyFont="1" applyFill="1" applyBorder="1" applyAlignment="1" applyProtection="1">
      <alignment horizontal="right" vertical="top"/>
      <protection hidden="1"/>
    </xf>
    <xf numFmtId="169" fontId="15" fillId="8" borderId="121" xfId="3" applyNumberFormat="1" applyFont="1" applyFill="1" applyBorder="1" applyAlignment="1" applyProtection="1">
      <alignment horizontal="right" vertical="top"/>
      <protection hidden="1"/>
    </xf>
    <xf numFmtId="169" fontId="15" fillId="7" borderId="0" xfId="3" applyNumberFormat="1" applyFont="1" applyFill="1" applyBorder="1" applyAlignment="1" applyProtection="1">
      <alignment horizontal="right" vertical="top"/>
      <protection hidden="1"/>
    </xf>
    <xf numFmtId="169" fontId="15" fillId="8" borderId="119" xfId="3" applyNumberFormat="1" applyFont="1" applyFill="1" applyBorder="1" applyAlignment="1" applyProtection="1">
      <alignment horizontal="right" vertical="top"/>
      <protection hidden="1"/>
    </xf>
    <xf numFmtId="169" fontId="15" fillId="8" borderId="122" xfId="3" applyNumberFormat="1" applyFont="1" applyFill="1" applyBorder="1" applyAlignment="1" applyProtection="1">
      <alignment horizontal="right" vertical="top"/>
      <protection hidden="1"/>
    </xf>
    <xf numFmtId="0" fontId="37" fillId="0" borderId="0" xfId="0" applyFont="1" applyAlignment="1">
      <alignment horizontal="left" vertical="center"/>
    </xf>
  </cellXfs>
  <cellStyles count="4">
    <cellStyle name="Komma" xfId="3" builtinId="3"/>
    <cellStyle name="Link" xfId="2" builtinId="8"/>
    <cellStyle name="Normal" xfId="0" builtinId="0"/>
    <cellStyle name="Procent" xfId="1" builtinId="5"/>
  </cellStyles>
  <dxfs count="209">
    <dxf>
      <font>
        <color theme="0" tint="-0.14996795556505021"/>
      </font>
    </dxf>
    <dxf>
      <font>
        <color theme="0" tint="-0.14996795556505021"/>
      </font>
    </dxf>
    <dxf>
      <fill>
        <patternFill>
          <bgColor theme="0" tint="-0.14996795556505021"/>
        </patternFill>
      </fill>
    </dxf>
    <dxf>
      <fill>
        <patternFill>
          <bgColor rgb="FFF7FDBF"/>
        </patternFill>
      </fill>
    </dxf>
    <dxf>
      <fill>
        <patternFill>
          <bgColor theme="0" tint="-0.14996795556505021"/>
        </patternFill>
      </fill>
    </dxf>
    <dxf>
      <fill>
        <patternFill>
          <bgColor rgb="FFF7FDBF"/>
        </patternFill>
      </fill>
    </dxf>
    <dxf>
      <fill>
        <patternFill>
          <bgColor theme="0" tint="-0.14996795556505021"/>
        </patternFill>
      </fill>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theme="0" tint="-0.14996795556505021"/>
        </patternFill>
      </fill>
    </dxf>
    <dxf>
      <font>
        <color theme="0" tint="-0.14996795556505021"/>
      </font>
    </dxf>
    <dxf>
      <font>
        <color theme="0" tint="-0.14996795556505021"/>
      </font>
    </dxf>
    <dxf>
      <font>
        <color theme="0" tint="-0.14996795556505021"/>
      </font>
    </dxf>
    <dxf>
      <font>
        <color theme="0" tint="-0.14996795556505021"/>
      </font>
    </dxf>
    <dxf>
      <fill>
        <patternFill>
          <bgColor rgb="FFFFBDBF"/>
        </patternFill>
      </fill>
    </dxf>
    <dxf>
      <font>
        <color theme="0" tint="-0.14996795556505021"/>
      </font>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theme="0" tint="-0.14996795556505021"/>
        </patternFill>
      </fill>
    </dxf>
    <dxf>
      <fill>
        <patternFill>
          <bgColor rgb="FFF7FDBF"/>
        </patternFill>
      </fill>
    </dxf>
    <dxf>
      <fill>
        <patternFill>
          <bgColor theme="0" tint="-0.14996795556505021"/>
        </patternFill>
      </fill>
    </dxf>
    <dxf>
      <fill>
        <patternFill>
          <bgColor rgb="FFF7FDBF"/>
        </patternFill>
      </fill>
    </dxf>
    <dxf>
      <fill>
        <patternFill>
          <bgColor rgb="FFFFBDBF"/>
        </patternFill>
      </fill>
    </dxf>
    <dxf>
      <fill>
        <patternFill>
          <bgColor rgb="FFFFBD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BDB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44824</xdr:rowOff>
    </xdr:from>
    <xdr:to>
      <xdr:col>10</xdr:col>
      <xdr:colOff>235323</xdr:colOff>
      <xdr:row>0</xdr:row>
      <xdr:rowOff>369794</xdr:rowOff>
    </xdr:to>
    <xdr:sp macro="" textlink="">
      <xdr:nvSpPr>
        <xdr:cNvPr id="22" name="TextBox 1">
          <a:extLst>
            <a:ext uri="{FF2B5EF4-FFF2-40B4-BE49-F238E27FC236}">
              <a16:creationId xmlns:a16="http://schemas.microsoft.com/office/drawing/2014/main" id="{00000000-0008-0000-0800-000016000000}"/>
            </a:ext>
          </a:extLst>
        </xdr:cNvPr>
        <xdr:cNvSpPr txBox="1"/>
      </xdr:nvSpPr>
      <xdr:spPr>
        <a:xfrm>
          <a:off x="8534400" y="44824"/>
          <a:ext cx="1797423"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solidFill>
                <a:schemeClr val="tx1">
                  <a:lumMod val="50000"/>
                  <a:lumOff val="50000"/>
                </a:schemeClr>
              </a:solidFill>
            </a:rPr>
            <a:t>ver. 2.0</a:t>
          </a:r>
        </a:p>
      </xdr:txBody>
    </xdr:sp>
    <xdr:clientData/>
  </xdr:twoCellAnchor>
  <xdr:twoCellAnchor>
    <xdr:from>
      <xdr:col>0</xdr:col>
      <xdr:colOff>0</xdr:colOff>
      <xdr:row>8</xdr:row>
      <xdr:rowOff>349808</xdr:rowOff>
    </xdr:from>
    <xdr:to>
      <xdr:col>2</xdr:col>
      <xdr:colOff>963705</xdr:colOff>
      <xdr:row>8</xdr:row>
      <xdr:rowOff>1722783</xdr:rowOff>
    </xdr:to>
    <xdr:sp macro="" textlink="">
      <xdr:nvSpPr>
        <xdr:cNvPr id="23" name="TextBox 2">
          <a:extLst>
            <a:ext uri="{FF2B5EF4-FFF2-40B4-BE49-F238E27FC236}">
              <a16:creationId xmlns:a16="http://schemas.microsoft.com/office/drawing/2014/main" id="{00000000-0008-0000-0800-000017000000}"/>
            </a:ext>
          </a:extLst>
        </xdr:cNvPr>
        <xdr:cNvSpPr txBox="1"/>
      </xdr:nvSpPr>
      <xdr:spPr>
        <a:xfrm>
          <a:off x="0" y="2902508"/>
          <a:ext cx="4030755" cy="137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tx1">
                  <a:lumMod val="65000"/>
                  <a:lumOff val="35000"/>
                </a:schemeClr>
              </a:solidFill>
              <a:effectLst/>
              <a:latin typeface="+mn-lt"/>
              <a:ea typeface="+mn-ea"/>
              <a:cs typeface="+mn-cs"/>
            </a:rPr>
            <a:t>Danish institutions</a:t>
          </a:r>
          <a:r>
            <a:rPr lang="en-US" sz="1000">
              <a:solidFill>
                <a:schemeClr val="tx1">
                  <a:lumMod val="65000"/>
                  <a:lumOff val="35000"/>
                </a:schemeClr>
              </a:solidFill>
              <a:effectLst/>
              <a:latin typeface="+mn-lt"/>
              <a:ea typeface="+mn-ea"/>
              <a:cs typeface="+mn-cs"/>
            </a:rPr>
            <a:t>:</a:t>
          </a:r>
          <a:endParaRPr lang="da-DK" sz="1000">
            <a:solidFill>
              <a:schemeClr val="tx1">
                <a:lumMod val="65000"/>
                <a:lumOff val="35000"/>
              </a:schemeClr>
            </a:solidFill>
            <a:effectLst/>
            <a:latin typeface="+mn-lt"/>
            <a:ea typeface="+mn-ea"/>
            <a:cs typeface="+mn-cs"/>
          </a:endParaRPr>
        </a:p>
        <a:p>
          <a:pPr>
            <a:spcAft>
              <a:spcPts val="300"/>
            </a:spcAft>
          </a:pPr>
          <a:r>
            <a:rPr lang="en-US" sz="1000">
              <a:solidFill>
                <a:schemeClr val="tx1">
                  <a:lumMod val="65000"/>
                  <a:lumOff val="35000"/>
                </a:schemeClr>
              </a:solidFill>
              <a:effectLst/>
              <a:latin typeface="+mn-lt"/>
              <a:ea typeface="+mn-ea"/>
              <a:cs typeface="+mn-cs"/>
            </a:rPr>
            <a:t>If the institution is Danish, a CVR no. must be filled in. If there is more than one institution with the same institution name, a P no. and department name must also be filled in.</a:t>
          </a:r>
          <a:endParaRPr lang="da-DK" sz="1000">
            <a:solidFill>
              <a:schemeClr val="tx1">
                <a:lumMod val="65000"/>
                <a:lumOff val="35000"/>
              </a:schemeClr>
            </a:solidFill>
            <a:effectLst/>
            <a:latin typeface="+mn-lt"/>
            <a:ea typeface="+mn-ea"/>
            <a:cs typeface="+mn-cs"/>
          </a:endParaRPr>
        </a:p>
        <a:p>
          <a:r>
            <a:rPr lang="en-US" sz="1000">
              <a:solidFill>
                <a:schemeClr val="tx1">
                  <a:lumMod val="65000"/>
                  <a:lumOff val="35000"/>
                </a:schemeClr>
              </a:solidFill>
              <a:effectLst/>
              <a:latin typeface="+mn-lt"/>
              <a:ea typeface="+mn-ea"/>
              <a:cs typeface="+mn-cs"/>
            </a:rPr>
            <a:t>In addition to CVR no. (and P no.) institution name, institution type, overhead percentage, address, postcode, city and country</a:t>
          </a:r>
          <a:r>
            <a:rPr lang="en-US" sz="1000" baseline="0">
              <a:solidFill>
                <a:schemeClr val="tx1">
                  <a:lumMod val="65000"/>
                  <a:lumOff val="35000"/>
                </a:schemeClr>
              </a:solidFill>
              <a:effectLst/>
              <a:latin typeface="+mn-lt"/>
              <a:ea typeface="+mn-ea"/>
              <a:cs typeface="+mn-cs"/>
            </a:rPr>
            <a:t> must also be filled in.</a:t>
          </a:r>
        </a:p>
        <a:p>
          <a:endParaRPr lang="da-DK" sz="1000">
            <a:solidFill>
              <a:schemeClr val="tx1">
                <a:lumMod val="65000"/>
                <a:lumOff val="35000"/>
              </a:schemeClr>
            </a:solidFill>
            <a:effectLst/>
            <a:latin typeface="+mn-lt"/>
            <a:ea typeface="+mn-ea"/>
            <a:cs typeface="+mn-cs"/>
          </a:endParaRPr>
        </a:p>
        <a:p>
          <a:endParaRPr lang="da-DK" sz="800">
            <a:latin typeface="+mn-lt"/>
          </a:endParaRPr>
        </a:p>
      </xdr:txBody>
    </xdr:sp>
    <xdr:clientData/>
  </xdr:twoCellAnchor>
  <xdr:twoCellAnchor>
    <xdr:from>
      <xdr:col>2</xdr:col>
      <xdr:colOff>963705</xdr:colOff>
      <xdr:row>8</xdr:row>
      <xdr:rowOff>356152</xdr:rowOff>
    </xdr:from>
    <xdr:to>
      <xdr:col>7</xdr:col>
      <xdr:colOff>268940</xdr:colOff>
      <xdr:row>8</xdr:row>
      <xdr:rowOff>1656522</xdr:rowOff>
    </xdr:to>
    <xdr:sp macro="" textlink="">
      <xdr:nvSpPr>
        <xdr:cNvPr id="24" name="TextBox 3">
          <a:extLst>
            <a:ext uri="{FF2B5EF4-FFF2-40B4-BE49-F238E27FC236}">
              <a16:creationId xmlns:a16="http://schemas.microsoft.com/office/drawing/2014/main" id="{00000000-0008-0000-0800-000018000000}"/>
            </a:ext>
          </a:extLst>
        </xdr:cNvPr>
        <xdr:cNvSpPr txBox="1"/>
      </xdr:nvSpPr>
      <xdr:spPr>
        <a:xfrm>
          <a:off x="4030755" y="2908852"/>
          <a:ext cx="3991535" cy="1300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tx1">
                  <a:lumMod val="65000"/>
                  <a:lumOff val="35000"/>
                </a:schemeClr>
              </a:solidFill>
              <a:effectLst/>
              <a:latin typeface="+mn-lt"/>
              <a:ea typeface="+mn-ea"/>
              <a:cs typeface="+mn-cs"/>
            </a:rPr>
            <a:t>Foreign institutions</a:t>
          </a:r>
          <a:r>
            <a:rPr lang="en-US" sz="1000">
              <a:solidFill>
                <a:schemeClr val="tx1">
                  <a:lumMod val="65000"/>
                  <a:lumOff val="35000"/>
                </a:schemeClr>
              </a:solidFill>
              <a:effectLst/>
              <a:latin typeface="+mn-lt"/>
              <a:ea typeface="+mn-ea"/>
              <a:cs typeface="+mn-cs"/>
            </a:rPr>
            <a:t>:</a:t>
          </a:r>
          <a:endParaRPr lang="da-DK" sz="1000">
            <a:solidFill>
              <a:schemeClr val="tx1">
                <a:lumMod val="65000"/>
                <a:lumOff val="35000"/>
              </a:schemeClr>
            </a:solidFill>
            <a:effectLst/>
            <a:latin typeface="+mn-lt"/>
            <a:ea typeface="+mn-ea"/>
            <a:cs typeface="+mn-cs"/>
          </a:endParaRPr>
        </a:p>
        <a:p>
          <a:pPr>
            <a:spcAft>
              <a:spcPts val="300"/>
            </a:spcAft>
          </a:pPr>
          <a:r>
            <a:rPr lang="en-US" sz="1000">
              <a:solidFill>
                <a:schemeClr val="tx1">
                  <a:lumMod val="65000"/>
                  <a:lumOff val="35000"/>
                </a:schemeClr>
              </a:solidFill>
              <a:effectLst/>
              <a:latin typeface="+mn-lt"/>
              <a:ea typeface="+mn-ea"/>
              <a:cs typeface="+mn-cs"/>
            </a:rPr>
            <a:t>If the institution is foreign, address, postcode, city, country and email must be filled in. If there is more than one institution with the same institution</a:t>
          </a:r>
          <a:r>
            <a:rPr lang="en-US" sz="1000" baseline="0">
              <a:solidFill>
                <a:schemeClr val="tx1">
                  <a:lumMod val="65000"/>
                  <a:lumOff val="35000"/>
                </a:schemeClr>
              </a:solidFill>
              <a:effectLst/>
              <a:latin typeface="+mn-lt"/>
              <a:ea typeface="+mn-ea"/>
              <a:cs typeface="+mn-cs"/>
            </a:rPr>
            <a:t> </a:t>
          </a:r>
          <a:r>
            <a:rPr lang="en-US" sz="1000">
              <a:solidFill>
                <a:schemeClr val="tx1">
                  <a:lumMod val="65000"/>
                  <a:lumOff val="35000"/>
                </a:schemeClr>
              </a:solidFill>
              <a:effectLst/>
              <a:latin typeface="+mn-lt"/>
              <a:ea typeface="+mn-ea"/>
              <a:cs typeface="+mn-cs"/>
            </a:rPr>
            <a:t>name, the department name must also be filled in.</a:t>
          </a:r>
          <a:endParaRPr lang="da-DK" sz="1000">
            <a:solidFill>
              <a:schemeClr val="tx1">
                <a:lumMod val="65000"/>
                <a:lumOff val="35000"/>
              </a:schemeClr>
            </a:solidFill>
            <a:effectLst/>
            <a:latin typeface="+mn-lt"/>
            <a:ea typeface="+mn-ea"/>
            <a:cs typeface="+mn-cs"/>
          </a:endParaRPr>
        </a:p>
        <a:p>
          <a:r>
            <a:rPr lang="en-US" sz="1000">
              <a:solidFill>
                <a:schemeClr val="tx1">
                  <a:lumMod val="65000"/>
                  <a:lumOff val="35000"/>
                </a:schemeClr>
              </a:solidFill>
              <a:effectLst/>
              <a:latin typeface="+mn-lt"/>
              <a:ea typeface="+mn-ea"/>
              <a:cs typeface="+mn-cs"/>
            </a:rPr>
            <a:t>In addition to the address, postcode, city, country and email, the institution name and institution type must also be filled in.</a:t>
          </a:r>
          <a:endParaRPr lang="da-DK" sz="1000">
            <a:solidFill>
              <a:schemeClr val="tx1">
                <a:lumMod val="65000"/>
                <a:lumOff val="35000"/>
              </a:schemeClr>
            </a:solidFill>
            <a:effectLst/>
            <a:latin typeface="+mn-lt"/>
            <a:ea typeface="+mn-ea"/>
            <a:cs typeface="+mn-cs"/>
          </a:endParaRPr>
        </a:p>
      </xdr:txBody>
    </xdr:sp>
    <xdr:clientData/>
  </xdr:twoCellAnchor>
  <xdr:twoCellAnchor>
    <xdr:from>
      <xdr:col>7</xdr:col>
      <xdr:colOff>332264</xdr:colOff>
      <xdr:row>8</xdr:row>
      <xdr:rowOff>347870</xdr:rowOff>
    </xdr:from>
    <xdr:to>
      <xdr:col>9</xdr:col>
      <xdr:colOff>575434</xdr:colOff>
      <xdr:row>8</xdr:row>
      <xdr:rowOff>1532283</xdr:rowOff>
    </xdr:to>
    <xdr:sp macro="" textlink="">
      <xdr:nvSpPr>
        <xdr:cNvPr id="25" name="TextBox 5">
          <a:extLst>
            <a:ext uri="{FF2B5EF4-FFF2-40B4-BE49-F238E27FC236}">
              <a16:creationId xmlns:a16="http://schemas.microsoft.com/office/drawing/2014/main" id="{00000000-0008-0000-0800-000019000000}"/>
            </a:ext>
          </a:extLst>
        </xdr:cNvPr>
        <xdr:cNvSpPr txBox="1"/>
      </xdr:nvSpPr>
      <xdr:spPr>
        <a:xfrm>
          <a:off x="8085614" y="2900570"/>
          <a:ext cx="1805270" cy="1184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1000" b="1">
              <a:solidFill>
                <a:schemeClr val="tx1">
                  <a:lumMod val="65000"/>
                  <a:lumOff val="35000"/>
                </a:schemeClr>
              </a:solidFill>
              <a:effectLst/>
              <a:latin typeface="+mn-lt"/>
              <a:ea typeface="+mn-ea"/>
              <a:cs typeface="+mn-cs"/>
            </a:rPr>
            <a:t>More than</a:t>
          </a:r>
          <a:r>
            <a:rPr lang="en-US" sz="1000" b="1" baseline="0">
              <a:solidFill>
                <a:schemeClr val="tx1">
                  <a:lumMod val="65000"/>
                  <a:lumOff val="35000"/>
                </a:schemeClr>
              </a:solidFill>
              <a:effectLst/>
              <a:latin typeface="+mn-lt"/>
              <a:ea typeface="+mn-ea"/>
              <a:cs typeface="+mn-cs"/>
            </a:rPr>
            <a:t> </a:t>
          </a:r>
          <a:r>
            <a:rPr lang="en-US" sz="1000" b="1">
              <a:solidFill>
                <a:schemeClr val="tx1">
                  <a:lumMod val="65000"/>
                  <a:lumOff val="35000"/>
                </a:schemeClr>
              </a:solidFill>
              <a:effectLst/>
              <a:latin typeface="+mn-lt"/>
              <a:ea typeface="+mn-ea"/>
              <a:cs typeface="+mn-cs"/>
            </a:rPr>
            <a:t>11 participating institutions:</a:t>
          </a:r>
        </a:p>
        <a:p>
          <a:r>
            <a:rPr lang="en-US" sz="1000">
              <a:solidFill>
                <a:schemeClr val="tx1">
                  <a:lumMod val="65000"/>
                  <a:lumOff val="35000"/>
                </a:schemeClr>
              </a:solidFill>
              <a:effectLst/>
              <a:latin typeface="+mn-lt"/>
              <a:ea typeface="+mn-ea"/>
              <a:cs typeface="+mn-cs"/>
            </a:rPr>
            <a:t>Please contact e-grant support: support.e-grant@ufm.dk </a:t>
          </a:r>
          <a:endParaRPr lang="da-DK" sz="1000">
            <a:solidFill>
              <a:schemeClr val="tx1">
                <a:lumMod val="65000"/>
                <a:lumOff val="35000"/>
              </a:schemeClr>
            </a:solidFill>
            <a:effectLst/>
            <a:latin typeface="+mn-lt"/>
            <a:ea typeface="+mn-ea"/>
            <a:cs typeface="+mn-cs"/>
          </a:endParaRPr>
        </a:p>
        <a:p>
          <a:endParaRPr lang="da-DK" sz="1000"/>
        </a:p>
        <a:p>
          <a:endParaRPr lang="da-DK" sz="1000"/>
        </a:p>
      </xdr:txBody>
    </xdr:sp>
    <xdr:clientData/>
  </xdr:twoCellAnchor>
  <xdr:twoCellAnchor>
    <xdr:from>
      <xdr:col>0</xdr:col>
      <xdr:colOff>22412</xdr:colOff>
      <xdr:row>48</xdr:row>
      <xdr:rowOff>493062</xdr:rowOff>
    </xdr:from>
    <xdr:to>
      <xdr:col>4</xdr:col>
      <xdr:colOff>694765</xdr:colOff>
      <xdr:row>50</xdr:row>
      <xdr:rowOff>1383197</xdr:rowOff>
    </xdr:to>
    <xdr:sp macro="" textlink="">
      <xdr:nvSpPr>
        <xdr:cNvPr id="26" name="TextBox 2">
          <a:extLst>
            <a:ext uri="{FF2B5EF4-FFF2-40B4-BE49-F238E27FC236}">
              <a16:creationId xmlns:a16="http://schemas.microsoft.com/office/drawing/2014/main" id="{00000000-0008-0000-0800-00001A000000}"/>
            </a:ext>
          </a:extLst>
        </xdr:cNvPr>
        <xdr:cNvSpPr txBox="1"/>
      </xdr:nvSpPr>
      <xdr:spPr>
        <a:xfrm>
          <a:off x="22412" y="23114937"/>
          <a:ext cx="6082553" cy="1575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b="1">
            <a:solidFill>
              <a:schemeClr val="tx1">
                <a:lumMod val="65000"/>
                <a:lumOff val="35000"/>
              </a:schemeClr>
            </a:solidFill>
            <a:effectLst/>
            <a:latin typeface="+mn-lt"/>
            <a:ea typeface="+mn-ea"/>
            <a:cs typeface="+mn-cs"/>
          </a:endParaRPr>
        </a:p>
        <a:p>
          <a:r>
            <a:rPr lang="en-US" sz="1000" b="1">
              <a:solidFill>
                <a:schemeClr val="tx1">
                  <a:lumMod val="65000"/>
                  <a:lumOff val="35000"/>
                </a:schemeClr>
              </a:solidFill>
              <a:effectLst/>
              <a:latin typeface="+mn-lt"/>
              <a:ea typeface="+mn-ea"/>
              <a:cs typeface="+mn-cs"/>
            </a:rPr>
            <a:t>Note:</a:t>
          </a:r>
        </a:p>
        <a:p>
          <a:r>
            <a:rPr lang="en-US" sz="1000" b="0">
              <a:solidFill>
                <a:schemeClr val="tx1">
                  <a:lumMod val="65000"/>
                  <a:lumOff val="35000"/>
                </a:schemeClr>
              </a:solidFill>
              <a:effectLst/>
              <a:latin typeface="+mn-lt"/>
              <a:ea typeface="+mn-ea"/>
              <a:cs typeface="+mn-cs"/>
            </a:rPr>
            <a:t>In the following overview,</a:t>
          </a:r>
          <a:r>
            <a:rPr lang="en-US" sz="1000" b="0" baseline="0">
              <a:solidFill>
                <a:schemeClr val="tx1">
                  <a:lumMod val="65000"/>
                  <a:lumOff val="35000"/>
                </a:schemeClr>
              </a:solidFill>
              <a:effectLst/>
              <a:latin typeface="+mn-lt"/>
              <a:ea typeface="+mn-ea"/>
              <a:cs typeface="+mn-cs"/>
            </a:rPr>
            <a:t> p</a:t>
          </a:r>
          <a:r>
            <a:rPr lang="en-US" sz="1000" b="0">
              <a:solidFill>
                <a:schemeClr val="tx1">
                  <a:lumMod val="65000"/>
                  <a:lumOff val="35000"/>
                </a:schemeClr>
              </a:solidFill>
              <a:effectLst/>
              <a:latin typeface="+mn-lt"/>
              <a:ea typeface="+mn-ea"/>
              <a:cs typeface="+mn-cs"/>
            </a:rPr>
            <a:t>lease specify expenses towards equipment and operating expenses as detailed as possible. If possible, each row should contain one budget item only. If you for reasons of space need to consolidate several budget items into one row, please account for the individual items and their cost in the </a:t>
          </a:r>
          <a:r>
            <a:rPr lang="en-US" sz="1000" b="0">
              <a:solidFill>
                <a:srgbClr val="595959"/>
              </a:solidFill>
              <a:effectLst/>
              <a:latin typeface="+mn-lt"/>
              <a:ea typeface="+mn-ea"/>
              <a:cs typeface="+mn-cs"/>
            </a:rPr>
            <a:t>description column instead.</a:t>
          </a:r>
          <a:endParaRPr lang="da-DK" sz="1000" b="0">
            <a:solidFill>
              <a:srgbClr val="595959"/>
            </a:solidFill>
            <a:effectLst/>
            <a:latin typeface="+mn-lt"/>
            <a:ea typeface="+mn-ea"/>
            <a:cs typeface="+mn-cs"/>
          </a:endParaRPr>
        </a:p>
        <a:p>
          <a:endParaRPr lang="da-DK" sz="1000">
            <a:solidFill>
              <a:srgbClr val="595959"/>
            </a:solidFill>
            <a:latin typeface="+mn-lt"/>
          </a:endParaRPr>
        </a:p>
        <a:p>
          <a:r>
            <a:rPr lang="da-DK" sz="1000">
              <a:solidFill>
                <a:srgbClr val="595959"/>
              </a:solidFill>
              <a:latin typeface="+mn-lt"/>
            </a:rPr>
            <a:t>Please only insert amounts for DFF financing in white cells (i.e. cells related to years covered by the period between start and end date stated in cell  C6-C7).</a:t>
          </a:r>
        </a:p>
        <a:p>
          <a:endParaRPr lang="da-DK" sz="800">
            <a:latin typeface="+mn-lt"/>
          </a:endParaRPr>
        </a:p>
      </xdr:txBody>
    </xdr:sp>
    <xdr:clientData/>
  </xdr:twoCellAnchor>
  <xdr:twoCellAnchor>
    <xdr:from>
      <xdr:col>0</xdr:col>
      <xdr:colOff>0</xdr:colOff>
      <xdr:row>22</xdr:row>
      <xdr:rowOff>1</xdr:rowOff>
    </xdr:from>
    <xdr:to>
      <xdr:col>3</xdr:col>
      <xdr:colOff>381000</xdr:colOff>
      <xdr:row>22</xdr:row>
      <xdr:rowOff>952501</xdr:rowOff>
    </xdr:to>
    <xdr:sp macro="" textlink="">
      <xdr:nvSpPr>
        <xdr:cNvPr id="27" name="TextBox 2">
          <a:extLst>
            <a:ext uri="{FF2B5EF4-FFF2-40B4-BE49-F238E27FC236}">
              <a16:creationId xmlns:a16="http://schemas.microsoft.com/office/drawing/2014/main" id="{00000000-0008-0000-0800-00001B000000}"/>
            </a:ext>
          </a:extLst>
        </xdr:cNvPr>
        <xdr:cNvSpPr txBox="1"/>
      </xdr:nvSpPr>
      <xdr:spPr>
        <a:xfrm>
          <a:off x="0" y="9039226"/>
          <a:ext cx="4743450"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tx1">
                  <a:lumMod val="65000"/>
                  <a:lumOff val="35000"/>
                </a:schemeClr>
              </a:solidFill>
              <a:effectLst/>
              <a:latin typeface="+mn-lt"/>
              <a:ea typeface="+mn-ea"/>
              <a:cs typeface="+mn-cs"/>
            </a:rPr>
            <a:t> </a:t>
          </a:r>
        </a:p>
        <a:p>
          <a:r>
            <a:rPr lang="en-US" sz="1200" b="1">
              <a:solidFill>
                <a:schemeClr val="tx1">
                  <a:lumMod val="65000"/>
                  <a:lumOff val="35000"/>
                </a:schemeClr>
              </a:solidFill>
              <a:effectLst/>
              <a:latin typeface="+mn-lt"/>
              <a:ea typeface="+mn-ea"/>
              <a:cs typeface="+mn-cs"/>
            </a:rPr>
            <a:t>Instructions related to the following overview:</a:t>
          </a:r>
        </a:p>
        <a:p>
          <a:r>
            <a:rPr lang="en-US" sz="1000">
              <a:solidFill>
                <a:schemeClr val="tx1">
                  <a:lumMod val="65000"/>
                  <a:lumOff val="35000"/>
                </a:schemeClr>
              </a:solidFill>
              <a:effectLst/>
              <a:latin typeface="+mn-lt"/>
              <a:ea typeface="+mn-ea"/>
              <a:cs typeface="+mn-cs"/>
            </a:rPr>
            <a:t>Please only insert amounts for DFF financing in white cells (i.e. cells related to years covered by the period between start and end date stated in cell C6-C7).</a:t>
          </a:r>
          <a:endParaRPr lang="da-DK" sz="800">
            <a:latin typeface="+mn-lt"/>
          </a:endParaRPr>
        </a:p>
      </xdr:txBody>
    </xdr:sp>
    <xdr:clientData/>
  </xdr:twoCellAnchor>
  <xdr:twoCellAnchor>
    <xdr:from>
      <xdr:col>6</xdr:col>
      <xdr:colOff>782409</xdr:colOff>
      <xdr:row>22</xdr:row>
      <xdr:rowOff>523875</xdr:rowOff>
    </xdr:from>
    <xdr:to>
      <xdr:col>15</xdr:col>
      <xdr:colOff>782410</xdr:colOff>
      <xdr:row>23</xdr:row>
      <xdr:rowOff>0</xdr:rowOff>
    </xdr:to>
    <xdr:sp macro="" textlink="">
      <xdr:nvSpPr>
        <xdr:cNvPr id="28" name="Tekstfelt 27">
          <a:extLst>
            <a:ext uri="{FF2B5EF4-FFF2-40B4-BE49-F238E27FC236}">
              <a16:creationId xmlns:a16="http://schemas.microsoft.com/office/drawing/2014/main" id="{00000000-0008-0000-0800-00001C000000}"/>
            </a:ext>
          </a:extLst>
        </xdr:cNvPr>
        <xdr:cNvSpPr txBox="1"/>
      </xdr:nvSpPr>
      <xdr:spPr>
        <a:xfrm>
          <a:off x="7754709" y="9563100"/>
          <a:ext cx="7058026"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Description</a:t>
          </a:r>
          <a:r>
            <a:rPr lang="en-US" sz="1100" b="1" baseline="0">
              <a:solidFill>
                <a:schemeClr val="dk1"/>
              </a:solidFill>
              <a:effectLst/>
              <a:latin typeface="+mn-lt"/>
              <a:ea typeface="+mn-ea"/>
              <a:cs typeface="+mn-cs"/>
            </a:rPr>
            <a:t> of</a:t>
          </a:r>
          <a:r>
            <a:rPr lang="en-US" sz="1100" b="1">
              <a:solidFill>
                <a:schemeClr val="dk1"/>
              </a:solidFill>
              <a:effectLst/>
              <a:latin typeface="+mn-lt"/>
              <a:ea typeface="+mn-ea"/>
              <a:cs typeface="+mn-cs"/>
            </a:rPr>
            <a:t> DFF financing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Please remember to write a description of the salary expenses in the cells to the right </a:t>
          </a:r>
          <a:endParaRPr lang="da-DK" sz="1100">
            <a:solidFill>
              <a:schemeClr val="dk1"/>
            </a:solidFill>
            <a:effectLst/>
            <a:latin typeface="+mn-lt"/>
            <a:ea typeface="+mn-ea"/>
            <a:cs typeface="+mn-cs"/>
          </a:endParaRPr>
        </a:p>
        <a:p>
          <a:endParaRPr lang="da-DK" sz="1100"/>
        </a:p>
      </xdr:txBody>
    </xdr:sp>
    <xdr:clientData/>
  </xdr:twoCellAnchor>
  <xdr:twoCellAnchor>
    <xdr:from>
      <xdr:col>16</xdr:col>
      <xdr:colOff>31750</xdr:colOff>
      <xdr:row>22</xdr:row>
      <xdr:rowOff>777875</xdr:rowOff>
    </xdr:from>
    <xdr:to>
      <xdr:col>25</xdr:col>
      <xdr:colOff>63500</xdr:colOff>
      <xdr:row>23</xdr:row>
      <xdr:rowOff>396875</xdr:rowOff>
    </xdr:to>
    <xdr:cxnSp macro="">
      <xdr:nvCxnSpPr>
        <xdr:cNvPr id="29" name="Vinklet forbindelse 28">
          <a:extLst>
            <a:ext uri="{FF2B5EF4-FFF2-40B4-BE49-F238E27FC236}">
              <a16:creationId xmlns:a16="http://schemas.microsoft.com/office/drawing/2014/main" id="{00000000-0008-0000-0800-00001D000000}"/>
            </a:ext>
          </a:extLst>
        </xdr:cNvPr>
        <xdr:cNvCxnSpPr/>
      </xdr:nvCxnSpPr>
      <xdr:spPr>
        <a:xfrm>
          <a:off x="14843125" y="9817100"/>
          <a:ext cx="7070725" cy="581025"/>
        </a:xfrm>
        <a:prstGeom prst="bentConnector3">
          <a:avLst>
            <a:gd name="adj1" fmla="val 100000"/>
          </a:avLst>
        </a:prstGeom>
        <a:ln w="12700">
          <a:headEnd type="diamond"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1599</xdr:colOff>
      <xdr:row>50</xdr:row>
      <xdr:rowOff>1154206</xdr:rowOff>
    </xdr:from>
    <xdr:to>
      <xdr:col>12</xdr:col>
      <xdr:colOff>0</xdr:colOff>
      <xdr:row>51</xdr:row>
      <xdr:rowOff>1199</xdr:rowOff>
    </xdr:to>
    <xdr:sp macro="" textlink="">
      <xdr:nvSpPr>
        <xdr:cNvPr id="30" name="Tekstfelt 29">
          <a:extLst>
            <a:ext uri="{FF2B5EF4-FFF2-40B4-BE49-F238E27FC236}">
              <a16:creationId xmlns:a16="http://schemas.microsoft.com/office/drawing/2014/main" id="{00000000-0008-0000-0800-00001E000000}"/>
            </a:ext>
          </a:extLst>
        </xdr:cNvPr>
        <xdr:cNvSpPr txBox="1"/>
      </xdr:nvSpPr>
      <xdr:spPr>
        <a:xfrm>
          <a:off x="4364049" y="24461881"/>
          <a:ext cx="7294551" cy="466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Description</a:t>
          </a:r>
          <a:r>
            <a:rPr lang="en-US" sz="1100" b="1" baseline="0">
              <a:solidFill>
                <a:schemeClr val="dk1"/>
              </a:solidFill>
              <a:effectLst/>
              <a:latin typeface="+mn-lt"/>
              <a:ea typeface="+mn-ea"/>
              <a:cs typeface="+mn-cs"/>
            </a:rPr>
            <a:t> of</a:t>
          </a:r>
          <a:r>
            <a:rPr lang="en-US" sz="1100" b="1">
              <a:solidFill>
                <a:schemeClr val="dk1"/>
              </a:solidFill>
              <a:effectLst/>
              <a:latin typeface="+mn-lt"/>
              <a:ea typeface="+mn-ea"/>
              <a:cs typeface="+mn-cs"/>
            </a:rPr>
            <a:t> DFF financing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Please remember to write a description of other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expenses in the cells to the right </a:t>
          </a:r>
          <a:endParaRPr lang="da-DK" sz="1100">
            <a:solidFill>
              <a:schemeClr val="dk1"/>
            </a:solidFill>
            <a:effectLst/>
            <a:latin typeface="+mn-lt"/>
            <a:ea typeface="+mn-ea"/>
            <a:cs typeface="+mn-cs"/>
          </a:endParaRPr>
        </a:p>
        <a:p>
          <a:endParaRPr lang="da-DK" sz="1100"/>
        </a:p>
      </xdr:txBody>
    </xdr:sp>
    <xdr:clientData/>
  </xdr:twoCellAnchor>
  <xdr:twoCellAnchor>
    <xdr:from>
      <xdr:col>12</xdr:col>
      <xdr:colOff>30817</xdr:colOff>
      <xdr:row>50</xdr:row>
      <xdr:rowOff>1464235</xdr:rowOff>
    </xdr:from>
    <xdr:to>
      <xdr:col>18</xdr:col>
      <xdr:colOff>89647</xdr:colOff>
      <xdr:row>51</xdr:row>
      <xdr:rowOff>414617</xdr:rowOff>
    </xdr:to>
    <xdr:cxnSp macro="">
      <xdr:nvCxnSpPr>
        <xdr:cNvPr id="31" name="Vinklet forbindelse 30">
          <a:extLst>
            <a:ext uri="{FF2B5EF4-FFF2-40B4-BE49-F238E27FC236}">
              <a16:creationId xmlns:a16="http://schemas.microsoft.com/office/drawing/2014/main" id="{00000000-0008-0000-0800-00001F000000}"/>
            </a:ext>
          </a:extLst>
        </xdr:cNvPr>
        <xdr:cNvCxnSpPr/>
      </xdr:nvCxnSpPr>
      <xdr:spPr>
        <a:xfrm>
          <a:off x="11689417" y="24771910"/>
          <a:ext cx="4773705" cy="569632"/>
        </a:xfrm>
        <a:prstGeom prst="bentConnector3">
          <a:avLst>
            <a:gd name="adj1" fmla="val 100088"/>
          </a:avLst>
        </a:prstGeom>
        <a:ln w="12700">
          <a:headEnd type="diamond"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A_FSE\Administration,%20ledelse%20og%20f&#230;lles%20mappe\V&#230;rkt&#248;jer%20og%20skabeloner\Budgetskabeloner\DK%20Public\DFF\Fra%20E-grant%20F2020\For%20E-grant_Thematic%20ca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A_FSE\Administration,%20ledelse%20og%20f&#230;lles%20mappe\V&#230;rkt&#248;jer%20og%20skabeloner\Budgetskabeloner\DK%20Public\Innovationsfonden\IFD%20Budget_template_by_year_grand_solutions_phase%202%20-%202206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FA_FSE\Administration,%20ledelse%20og%20f&#230;lles%20mappe\V&#230;rkt&#248;jer%20og%20skabeloner\Budgetskabeloner\DK%20Public\DFF\Fra%20E-Grant%20E2020\Research%20projects%201&amp;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nstitution Tables"/>
      <sheetName val="Instructions"/>
      <sheetName val="Lookups"/>
      <sheetName val="Partnere"/>
      <sheetName val="Poster"/>
      <sheetName val="Udbetalingsplan"/>
      <sheetName val="Validators"/>
      <sheetName val="Versionering"/>
      <sheetName val="Overview - Participants"/>
      <sheetName val="Print_B15 Participants"/>
      <sheetName val="Overview - Expenses"/>
      <sheetName val="Print_B16 Expenses"/>
      <sheetName val="Overhead rates table"/>
    </sheetNames>
    <sheetDataSet>
      <sheetData sheetId="0">
        <row r="6">
          <cell r="C6"/>
        </row>
        <row r="7">
          <cell r="C7"/>
        </row>
        <row r="26">
          <cell r="A26" t="str">
            <v>Applicant</v>
          </cell>
        </row>
        <row r="40">
          <cell r="A40"/>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s"/>
      <sheetName val="Validators"/>
      <sheetName val="Poster"/>
      <sheetName val="Partnere"/>
      <sheetName val="Lookups"/>
      <sheetName val="Investment"/>
      <sheetName val="Disbursement profile"/>
      <sheetName val="Names"/>
      <sheetName val="Guide - vejledning"/>
      <sheetName val="Basic information"/>
      <sheetName val="OV1"/>
      <sheetName val="OV2"/>
      <sheetName val="OV3"/>
      <sheetName val="OV3-by year"/>
      <sheetName val="OV4"/>
      <sheetName val="DETAILS"/>
      <sheetName val="P1"/>
      <sheetName val="P2"/>
      <sheetName val="P3"/>
      <sheetName val="P4"/>
      <sheetName val="P5"/>
      <sheetName val="P6"/>
      <sheetName val="P7"/>
      <sheetName val="P8"/>
      <sheetName val="P9"/>
      <sheetName val="P10"/>
      <sheetName val="P11"/>
      <sheetName val="P12"/>
      <sheetName val="P13"/>
      <sheetName val="P14"/>
      <sheetName val="P15"/>
      <sheetName val="Lists for IF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A1" t="str">
            <v>Personnel - man months</v>
          </cell>
        </row>
        <row r="2">
          <cell r="A2" t="str">
            <v>Personnel - man hours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nstitution Tables"/>
      <sheetName val="Instructions"/>
      <sheetName val="Lookups"/>
      <sheetName val="Partnere"/>
      <sheetName val="Poster"/>
      <sheetName val="Udbetalingsplan"/>
      <sheetName val="Validators"/>
      <sheetName val="Versionering"/>
      <sheetName val="Overview - Participants"/>
      <sheetName val="Print_B15 Participants"/>
      <sheetName val="Overview - Expenses"/>
      <sheetName val="Print_B16 Expenses"/>
      <sheetName val="Overhead rates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atacvr.virk.dk/data/?language=en-gb&amp;" TargetMode="External"/><Relationship Id="rId1" Type="http://schemas.openxmlformats.org/officeDocument/2006/relationships/hyperlink" Target="https://datacvr.virk.dk/data/?language=en-gb&am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5"/>
  <sheetViews>
    <sheetView showGridLines="0" tabSelected="1" zoomScale="80" zoomScaleNormal="80" workbookViewId="0">
      <selection activeCell="F1" sqref="F1"/>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84" t="s">
        <v>180</v>
      </c>
      <c r="C1" s="284"/>
      <c r="D1" s="169" t="s">
        <v>127</v>
      </c>
    </row>
    <row r="2" spans="1:25" ht="15.75" customHeight="1" thickBot="1" x14ac:dyDescent="0.3">
      <c r="B2" s="168"/>
      <c r="C2" s="168"/>
      <c r="D2" s="167"/>
    </row>
    <row r="3" spans="1:25" ht="27" thickBot="1" x14ac:dyDescent="0.3">
      <c r="A3" s="285" t="s">
        <v>38</v>
      </c>
      <c r="B3" s="286"/>
      <c r="C3" s="286"/>
      <c r="D3" s="286"/>
      <c r="E3" s="286"/>
      <c r="F3" s="286"/>
      <c r="G3" s="286"/>
      <c r="H3" s="286"/>
      <c r="I3" s="286"/>
      <c r="J3" s="286"/>
      <c r="K3" s="287"/>
      <c r="L3" s="1"/>
      <c r="M3" s="288" t="s">
        <v>39</v>
      </c>
      <c r="N3" s="289"/>
      <c r="O3" s="289"/>
      <c r="P3" s="289"/>
      <c r="Q3" s="289"/>
      <c r="R3" s="289"/>
      <c r="S3" s="289"/>
      <c r="T3" s="289"/>
      <c r="U3" s="289"/>
      <c r="V3" s="289"/>
      <c r="W3" s="290"/>
      <c r="Y3" s="28"/>
    </row>
    <row r="4" spans="1:25" x14ac:dyDescent="0.25">
      <c r="A4" s="279" t="s">
        <v>0</v>
      </c>
      <c r="B4" s="291" t="s">
        <v>1</v>
      </c>
      <c r="C4" s="292"/>
      <c r="D4" s="2">
        <v>2022</v>
      </c>
      <c r="E4" s="2">
        <v>2023</v>
      </c>
      <c r="F4" s="2">
        <v>2024</v>
      </c>
      <c r="G4" s="2">
        <v>2025</v>
      </c>
      <c r="H4" s="2">
        <v>2026</v>
      </c>
      <c r="I4" s="2">
        <v>2027</v>
      </c>
      <c r="J4" s="2">
        <v>2028</v>
      </c>
      <c r="K4" s="3" t="s">
        <v>2</v>
      </c>
      <c r="L4" s="1"/>
      <c r="M4" s="279" t="s">
        <v>0</v>
      </c>
      <c r="N4" s="291" t="s">
        <v>1</v>
      </c>
      <c r="O4" s="292"/>
      <c r="P4" s="2">
        <f>D4</f>
        <v>2022</v>
      </c>
      <c r="Q4" s="2">
        <f t="shared" ref="Q4:V4" si="0">E4</f>
        <v>2023</v>
      </c>
      <c r="R4" s="2">
        <f t="shared" si="0"/>
        <v>2024</v>
      </c>
      <c r="S4" s="2">
        <f t="shared" si="0"/>
        <v>2025</v>
      </c>
      <c r="T4" s="2">
        <f t="shared" si="0"/>
        <v>2026</v>
      </c>
      <c r="U4" s="2">
        <f t="shared" si="0"/>
        <v>2027</v>
      </c>
      <c r="V4" s="2">
        <f t="shared" si="0"/>
        <v>2028</v>
      </c>
      <c r="W4" s="3" t="s">
        <v>2</v>
      </c>
      <c r="Y4" s="28" t="s">
        <v>27</v>
      </c>
    </row>
    <row r="5" spans="1:25" ht="15" customHeight="1" x14ac:dyDescent="0.25">
      <c r="A5" s="280"/>
      <c r="B5" s="281" t="s">
        <v>18</v>
      </c>
      <c r="C5" s="282"/>
      <c r="D5" s="4"/>
      <c r="E5" s="4"/>
      <c r="F5" s="4"/>
      <c r="G5" s="4"/>
      <c r="H5" s="4"/>
      <c r="I5" s="4"/>
      <c r="J5" s="4"/>
      <c r="K5" s="5">
        <f>SUM(D5:J5)</f>
        <v>0</v>
      </c>
      <c r="L5" s="1"/>
      <c r="M5" s="280"/>
      <c r="N5" s="281" t="s">
        <v>24</v>
      </c>
      <c r="O5" s="282"/>
      <c r="P5" s="4"/>
      <c r="Q5" s="4"/>
      <c r="R5" s="4"/>
      <c r="S5" s="4"/>
      <c r="T5" s="4"/>
      <c r="U5" s="4"/>
      <c r="V5" s="4"/>
      <c r="W5" s="5">
        <f>SUM(P5:V5)</f>
        <v>0</v>
      </c>
      <c r="Y5" t="s">
        <v>186</v>
      </c>
    </row>
    <row r="6" spans="1:25" ht="15" customHeight="1" x14ac:dyDescent="0.25">
      <c r="A6" s="280"/>
      <c r="B6" s="275" t="s">
        <v>19</v>
      </c>
      <c r="C6" s="276"/>
      <c r="D6" s="4"/>
      <c r="E6" s="4"/>
      <c r="F6" s="4"/>
      <c r="G6" s="4"/>
      <c r="H6" s="4"/>
      <c r="I6" s="4"/>
      <c r="J6" s="4"/>
      <c r="K6" s="5">
        <f t="shared" ref="K6:K12" si="1">SUM(D6:J6)</f>
        <v>0</v>
      </c>
      <c r="L6" s="1"/>
      <c r="M6" s="280"/>
      <c r="N6" s="275" t="s">
        <v>25</v>
      </c>
      <c r="O6" s="276"/>
      <c r="P6" s="4"/>
      <c r="Q6" s="4"/>
      <c r="R6" s="4"/>
      <c r="S6" s="4"/>
      <c r="T6" s="4"/>
      <c r="U6" s="4"/>
      <c r="V6" s="4"/>
      <c r="W6" s="5">
        <f t="shared" ref="W6:W12" si="2">SUM(P6:V6)</f>
        <v>0</v>
      </c>
      <c r="Y6" s="283" t="s">
        <v>176</v>
      </c>
    </row>
    <row r="7" spans="1:25" x14ac:dyDescent="0.25">
      <c r="A7" s="280"/>
      <c r="B7" s="275" t="s">
        <v>20</v>
      </c>
      <c r="C7" s="276"/>
      <c r="D7" s="4"/>
      <c r="E7" s="4"/>
      <c r="F7" s="4"/>
      <c r="G7" s="4"/>
      <c r="H7" s="4"/>
      <c r="I7" s="4"/>
      <c r="J7" s="4"/>
      <c r="K7" s="5">
        <f t="shared" si="1"/>
        <v>0</v>
      </c>
      <c r="L7" s="1"/>
      <c r="M7" s="280"/>
      <c r="N7" s="275" t="s">
        <v>26</v>
      </c>
      <c r="O7" s="276"/>
      <c r="P7" s="4"/>
      <c r="Q7" s="4"/>
      <c r="R7" s="4"/>
      <c r="S7" s="4"/>
      <c r="T7" s="4"/>
      <c r="U7" s="4"/>
      <c r="V7" s="4"/>
      <c r="W7" s="5">
        <f t="shared" si="2"/>
        <v>0</v>
      </c>
      <c r="Y7" s="283"/>
    </row>
    <row r="8" spans="1:25" x14ac:dyDescent="0.25">
      <c r="A8" s="280"/>
      <c r="B8" s="275" t="s">
        <v>21</v>
      </c>
      <c r="C8" s="276"/>
      <c r="D8" s="4"/>
      <c r="E8" s="4"/>
      <c r="F8" s="4"/>
      <c r="G8" s="4"/>
      <c r="H8" s="4"/>
      <c r="I8" s="4"/>
      <c r="J8" s="4"/>
      <c r="K8" s="5">
        <f t="shared" si="1"/>
        <v>0</v>
      </c>
      <c r="L8" s="1"/>
      <c r="M8" s="280"/>
      <c r="N8" s="275"/>
      <c r="O8" s="276"/>
      <c r="P8" s="4"/>
      <c r="Q8" s="4"/>
      <c r="R8" s="4"/>
      <c r="S8" s="4"/>
      <c r="T8" s="4"/>
      <c r="U8" s="4"/>
      <c r="V8" s="4"/>
      <c r="W8" s="5">
        <f t="shared" si="2"/>
        <v>0</v>
      </c>
      <c r="Y8" s="283"/>
    </row>
    <row r="9" spans="1:25" x14ac:dyDescent="0.25">
      <c r="A9" s="280"/>
      <c r="B9" s="275" t="s">
        <v>22</v>
      </c>
      <c r="C9" s="276"/>
      <c r="D9" s="4"/>
      <c r="E9" s="4"/>
      <c r="F9" s="4"/>
      <c r="G9" s="4"/>
      <c r="H9" s="4"/>
      <c r="I9" s="4"/>
      <c r="J9" s="4"/>
      <c r="K9" s="5">
        <f t="shared" si="1"/>
        <v>0</v>
      </c>
      <c r="L9" s="1"/>
      <c r="M9" s="280"/>
      <c r="N9" s="275"/>
      <c r="O9" s="276"/>
      <c r="P9" s="4"/>
      <c r="Q9" s="4"/>
      <c r="R9" s="4"/>
      <c r="S9" s="4"/>
      <c r="T9" s="4"/>
      <c r="U9" s="4"/>
      <c r="V9" s="4"/>
      <c r="W9" s="5">
        <f t="shared" si="2"/>
        <v>0</v>
      </c>
      <c r="Y9" s="29"/>
    </row>
    <row r="10" spans="1:25" x14ac:dyDescent="0.25">
      <c r="A10" s="280"/>
      <c r="B10" s="275" t="s">
        <v>23</v>
      </c>
      <c r="C10" s="276"/>
      <c r="D10" s="4"/>
      <c r="E10" s="4"/>
      <c r="F10" s="4"/>
      <c r="G10" s="4"/>
      <c r="H10" s="4"/>
      <c r="I10" s="4"/>
      <c r="J10" s="4"/>
      <c r="K10" s="5">
        <f t="shared" si="1"/>
        <v>0</v>
      </c>
      <c r="L10" s="1"/>
      <c r="M10" s="280"/>
      <c r="N10" s="275"/>
      <c r="O10" s="276"/>
      <c r="P10" s="4"/>
      <c r="Q10" s="4"/>
      <c r="R10" s="4"/>
      <c r="S10" s="4"/>
      <c r="T10" s="4"/>
      <c r="U10" s="4"/>
      <c r="V10" s="4"/>
      <c r="W10" s="5">
        <f t="shared" si="2"/>
        <v>0</v>
      </c>
    </row>
    <row r="11" spans="1:25" x14ac:dyDescent="0.25">
      <c r="A11" s="280"/>
      <c r="B11" s="275"/>
      <c r="C11" s="276"/>
      <c r="D11" s="4"/>
      <c r="E11" s="4"/>
      <c r="F11" s="4"/>
      <c r="G11" s="4"/>
      <c r="H11" s="4"/>
      <c r="I11" s="4"/>
      <c r="J11" s="4"/>
      <c r="K11" s="5">
        <f t="shared" si="1"/>
        <v>0</v>
      </c>
      <c r="L11" s="1"/>
      <c r="M11" s="280"/>
      <c r="N11" s="275"/>
      <c r="O11" s="276"/>
      <c r="P11" s="4"/>
      <c r="Q11" s="4"/>
      <c r="R11" s="4"/>
      <c r="S11" s="4"/>
      <c r="T11" s="4"/>
      <c r="U11" s="4"/>
      <c r="V11" s="4"/>
      <c r="W11" s="5">
        <f t="shared" si="2"/>
        <v>0</v>
      </c>
      <c r="Y11" s="28" t="s">
        <v>28</v>
      </c>
    </row>
    <row r="12" spans="1:25" x14ac:dyDescent="0.25">
      <c r="A12" s="280"/>
      <c r="B12" s="277"/>
      <c r="C12" s="278"/>
      <c r="D12" s="4"/>
      <c r="E12" s="4"/>
      <c r="F12" s="4"/>
      <c r="G12" s="4"/>
      <c r="H12" s="4"/>
      <c r="I12" s="4"/>
      <c r="J12" s="4"/>
      <c r="K12" s="5">
        <f t="shared" si="1"/>
        <v>0</v>
      </c>
      <c r="L12" s="1"/>
      <c r="M12" s="280"/>
      <c r="N12" s="277"/>
      <c r="O12" s="278"/>
      <c r="P12" s="4"/>
      <c r="Q12" s="4"/>
      <c r="R12" s="4"/>
      <c r="S12" s="4"/>
      <c r="T12" s="4"/>
      <c r="U12" s="4"/>
      <c r="V12" s="4"/>
      <c r="W12" s="5">
        <f t="shared" si="2"/>
        <v>0</v>
      </c>
      <c r="Y12" t="s">
        <v>37</v>
      </c>
    </row>
    <row r="13" spans="1:25" ht="15.75" thickBot="1" x14ac:dyDescent="0.3">
      <c r="A13" s="280"/>
      <c r="B13" s="6" t="str">
        <f>IF(B4="Personnel - man months","Total man months","Total man hours")</f>
        <v>Total man months</v>
      </c>
      <c r="C13" s="6"/>
      <c r="D13" s="7">
        <f t="shared" ref="D13:J13" si="3">SUM(D5:D12)</f>
        <v>0</v>
      </c>
      <c r="E13" s="7">
        <f t="shared" si="3"/>
        <v>0</v>
      </c>
      <c r="F13" s="7">
        <f t="shared" si="3"/>
        <v>0</v>
      </c>
      <c r="G13" s="7">
        <f t="shared" si="3"/>
        <v>0</v>
      </c>
      <c r="H13" s="7">
        <f t="shared" si="3"/>
        <v>0</v>
      </c>
      <c r="I13" s="7"/>
      <c r="J13" s="7">
        <f t="shared" si="3"/>
        <v>0</v>
      </c>
      <c r="K13" s="7">
        <f>SUM(D13:J13)</f>
        <v>0</v>
      </c>
      <c r="L13" s="1"/>
      <c r="M13" s="280"/>
      <c r="N13" s="6" t="str">
        <f>IF(N4="Personnel - man months","Total man months","Total man hours")</f>
        <v>Total man months</v>
      </c>
      <c r="O13" s="6"/>
      <c r="P13" s="7">
        <f t="shared" ref="P13:V13" si="4">SUM(P5:P12)</f>
        <v>0</v>
      </c>
      <c r="Q13" s="7">
        <f t="shared" si="4"/>
        <v>0</v>
      </c>
      <c r="R13" s="7">
        <f t="shared" si="4"/>
        <v>0</v>
      </c>
      <c r="S13" s="7">
        <f t="shared" si="4"/>
        <v>0</v>
      </c>
      <c r="T13" s="7">
        <f t="shared" si="4"/>
        <v>0</v>
      </c>
      <c r="U13" s="7">
        <f t="shared" si="4"/>
        <v>0</v>
      </c>
      <c r="V13" s="7">
        <f t="shared" si="4"/>
        <v>0</v>
      </c>
      <c r="W13" s="7">
        <f>SUM(P13:V13)</f>
        <v>0</v>
      </c>
      <c r="Y13" t="s">
        <v>29</v>
      </c>
    </row>
    <row r="14" spans="1:25" x14ac:dyDescent="0.25">
      <c r="A14" s="280"/>
      <c r="B14" s="8" t="s">
        <v>3</v>
      </c>
      <c r="C14" s="8" t="s">
        <v>179</v>
      </c>
      <c r="D14" s="3">
        <f t="shared" ref="D14:J14" si="5">+D4</f>
        <v>2022</v>
      </c>
      <c r="E14" s="3">
        <f t="shared" si="5"/>
        <v>2023</v>
      </c>
      <c r="F14" s="3">
        <f t="shared" si="5"/>
        <v>2024</v>
      </c>
      <c r="G14" s="3">
        <f t="shared" si="5"/>
        <v>2025</v>
      </c>
      <c r="H14" s="3">
        <f t="shared" si="5"/>
        <v>2026</v>
      </c>
      <c r="I14" s="3">
        <f t="shared" si="5"/>
        <v>2027</v>
      </c>
      <c r="J14" s="3">
        <f t="shared" si="5"/>
        <v>2028</v>
      </c>
      <c r="K14" s="3" t="s">
        <v>4</v>
      </c>
      <c r="L14" s="1"/>
      <c r="M14" s="280"/>
      <c r="N14" s="8" t="s">
        <v>3</v>
      </c>
      <c r="O14" s="25" t="s">
        <v>179</v>
      </c>
      <c r="P14" s="3">
        <f t="shared" ref="P14:V14" si="6">+P4</f>
        <v>2022</v>
      </c>
      <c r="Q14" s="3">
        <f t="shared" si="6"/>
        <v>2023</v>
      </c>
      <c r="R14" s="3">
        <f t="shared" si="6"/>
        <v>2024</v>
      </c>
      <c r="S14" s="3">
        <f t="shared" si="6"/>
        <v>2025</v>
      </c>
      <c r="T14" s="3">
        <f t="shared" si="6"/>
        <v>2026</v>
      </c>
      <c r="U14" s="3">
        <f t="shared" si="6"/>
        <v>2027</v>
      </c>
      <c r="V14" s="3">
        <f t="shared" si="6"/>
        <v>2028</v>
      </c>
      <c r="W14" s="3" t="s">
        <v>4</v>
      </c>
      <c r="Y14" t="s">
        <v>184</v>
      </c>
    </row>
    <row r="15" spans="1:25" x14ac:dyDescent="0.25">
      <c r="A15" s="280"/>
      <c r="B15" s="9" t="str">
        <f>B5</f>
        <v>Postdoc NN</v>
      </c>
      <c r="C15" s="10">
        <f>44479</f>
        <v>44479</v>
      </c>
      <c r="D15" s="11">
        <f>(C15*(1+$C$23))*D5</f>
        <v>0</v>
      </c>
      <c r="E15" s="11">
        <f>(C15*(1+$C$23)^2)*E5</f>
        <v>0</v>
      </c>
      <c r="F15" s="11">
        <f>(C15*(1+$C$23)^3)*F5</f>
        <v>0</v>
      </c>
      <c r="G15" s="11">
        <f>(C15*(1+$C$23)^4)*G5</f>
        <v>0</v>
      </c>
      <c r="H15" s="11">
        <f>(C15*(1+$C$23)^5)*H5</f>
        <v>0</v>
      </c>
      <c r="I15" s="11">
        <f>(C15*(1+$C$23)^5)*I5</f>
        <v>0</v>
      </c>
      <c r="J15" s="11">
        <f>(C15*(1+$C$23)^6)*J5</f>
        <v>0</v>
      </c>
      <c r="K15" s="11">
        <f>SUM(D15:J15)</f>
        <v>0</v>
      </c>
      <c r="L15" s="12"/>
      <c r="M15" s="280"/>
      <c r="N15" s="9" t="str">
        <f>N5</f>
        <v>Prof.</v>
      </c>
      <c r="O15" s="10">
        <f>71446*1.02</f>
        <v>72874.92</v>
      </c>
      <c r="P15" s="11">
        <f>(O15*(1+$O$23))*P5</f>
        <v>0</v>
      </c>
      <c r="Q15" s="11">
        <f>(O15*(1+$O$23)^2)*Q5</f>
        <v>0</v>
      </c>
      <c r="R15" s="11">
        <f>(O15*(1+$O$23)^3)*R5</f>
        <v>0</v>
      </c>
      <c r="S15" s="11">
        <f>(O15*(1+$O$23)^4)*S5</f>
        <v>0</v>
      </c>
      <c r="T15" s="11">
        <f>(O15*(1+$O$23)^4)*T5</f>
        <v>0</v>
      </c>
      <c r="U15" s="11">
        <f>(O15*(1+$O$23)^5)*U5</f>
        <v>0</v>
      </c>
      <c r="V15" s="11">
        <f>(O15*(1+$O$23)^6)*V5</f>
        <v>0</v>
      </c>
      <c r="W15" s="11">
        <f>SUM(P15:V15)</f>
        <v>0</v>
      </c>
      <c r="Y15" t="s">
        <v>183</v>
      </c>
    </row>
    <row r="16" spans="1:25" x14ac:dyDescent="0.25">
      <c r="A16" s="280"/>
      <c r="B16" s="9" t="str">
        <f>B6</f>
        <v>PhD NN</v>
      </c>
      <c r="C16" s="10">
        <f>36061</f>
        <v>36061</v>
      </c>
      <c r="D16" s="11">
        <f t="shared" ref="D16:D21" si="7">(C16*(1+$C$23))*D6</f>
        <v>0</v>
      </c>
      <c r="E16" s="11">
        <f t="shared" ref="E16:E22" si="8">(C16*(1+$C$23)^2)*E6</f>
        <v>0</v>
      </c>
      <c r="F16" s="11">
        <f t="shared" ref="F16:F22" si="9">(C16*(1+$C$23)^3)*F6</f>
        <v>0</v>
      </c>
      <c r="G16" s="11">
        <f t="shared" ref="G16:G22" si="10">(C16*(1+$C$23)^4)*G6</f>
        <v>0</v>
      </c>
      <c r="H16" s="11">
        <f t="shared" ref="H16:H22" si="11">(C16*(1+$C$23)^5)*H6</f>
        <v>0</v>
      </c>
      <c r="I16" s="11">
        <f t="shared" ref="I16:I21" si="12">(C16*(1+$C$23)^5)*I6</f>
        <v>0</v>
      </c>
      <c r="J16" s="11">
        <f t="shared" ref="J16:J22" si="13">(C16*(1+$C$23)^6)*J6</f>
        <v>0</v>
      </c>
      <c r="K16" s="11">
        <f t="shared" ref="K16:K22" si="14">SUM(D16:J16)</f>
        <v>0</v>
      </c>
      <c r="L16" s="12"/>
      <c r="M16" s="280"/>
      <c r="N16" s="9" t="str">
        <f>N6</f>
        <v>Associate Prof.</v>
      </c>
      <c r="O16" s="10">
        <f>57403*1.02</f>
        <v>58551.06</v>
      </c>
      <c r="P16" s="11">
        <f t="shared" ref="P16:P22" si="15">(O16*(1+$O$23))*P6</f>
        <v>0</v>
      </c>
      <c r="Q16" s="11">
        <f t="shared" ref="Q16:Q22" si="16">(O16*(1+$O$23)^2)*Q6</f>
        <v>0</v>
      </c>
      <c r="R16" s="11">
        <f t="shared" ref="R16:R22" si="17">(O16*(1+$O$23)^3)*R6</f>
        <v>0</v>
      </c>
      <c r="S16" s="11">
        <f t="shared" ref="S16:S22" si="18">(O16*(1+$O$23)^4)*S6</f>
        <v>0</v>
      </c>
      <c r="T16" s="11">
        <f t="shared" ref="T16:T22" si="19">(O16*(1+$O$23)^4)*T6</f>
        <v>0</v>
      </c>
      <c r="U16" s="11">
        <f t="shared" ref="U16:U22" si="20">(O16*(1+$O$23)^5)*U6</f>
        <v>0</v>
      </c>
      <c r="V16" s="11">
        <f t="shared" ref="V16:V22" si="21">(O16*(1+$O$23)^6)*V6</f>
        <v>0</v>
      </c>
      <c r="W16" s="11">
        <f t="shared" ref="W16:W22" si="22">SUM(P16:V16)</f>
        <v>0</v>
      </c>
    </row>
    <row r="17" spans="1:25" x14ac:dyDescent="0.25">
      <c r="A17" s="280"/>
      <c r="B17" s="9" t="str">
        <f>B7</f>
        <v>Research Assistant</v>
      </c>
      <c r="C17" s="10">
        <f>38745</f>
        <v>38745</v>
      </c>
      <c r="D17" s="11">
        <f t="shared" si="7"/>
        <v>0</v>
      </c>
      <c r="E17" s="11">
        <f t="shared" si="8"/>
        <v>0</v>
      </c>
      <c r="F17" s="11">
        <f t="shared" si="9"/>
        <v>0</v>
      </c>
      <c r="G17" s="11">
        <f t="shared" si="10"/>
        <v>0</v>
      </c>
      <c r="H17" s="11">
        <f t="shared" si="11"/>
        <v>0</v>
      </c>
      <c r="I17" s="11">
        <f t="shared" si="12"/>
        <v>0</v>
      </c>
      <c r="J17" s="11">
        <f t="shared" si="13"/>
        <v>0</v>
      </c>
      <c r="K17" s="11">
        <f t="shared" si="14"/>
        <v>0</v>
      </c>
      <c r="L17" s="12"/>
      <c r="M17" s="280"/>
      <c r="N17" s="9" t="str">
        <f>N7</f>
        <v>Senior Researcher</v>
      </c>
      <c r="O17" s="10">
        <f>57305*1.02</f>
        <v>58451.1</v>
      </c>
      <c r="P17" s="11">
        <f t="shared" si="15"/>
        <v>0</v>
      </c>
      <c r="Q17" s="11">
        <f t="shared" si="16"/>
        <v>0</v>
      </c>
      <c r="R17" s="11">
        <f t="shared" si="17"/>
        <v>0</v>
      </c>
      <c r="S17" s="11">
        <f t="shared" si="18"/>
        <v>0</v>
      </c>
      <c r="T17" s="11">
        <f t="shared" si="19"/>
        <v>0</v>
      </c>
      <c r="U17" s="11">
        <f t="shared" si="20"/>
        <v>0</v>
      </c>
      <c r="V17" s="11">
        <f t="shared" si="21"/>
        <v>0</v>
      </c>
      <c r="W17" s="11">
        <f t="shared" si="22"/>
        <v>0</v>
      </c>
      <c r="Y17" s="28" t="s">
        <v>30</v>
      </c>
    </row>
    <row r="18" spans="1:25" x14ac:dyDescent="0.25">
      <c r="A18" s="280"/>
      <c r="B18" s="9" t="str">
        <f>B8</f>
        <v>Student assistant</v>
      </c>
      <c r="C18" s="10">
        <f>170.91*45</f>
        <v>7690.95</v>
      </c>
      <c r="D18" s="11">
        <f t="shared" si="7"/>
        <v>0</v>
      </c>
      <c r="E18" s="11">
        <f t="shared" si="8"/>
        <v>0</v>
      </c>
      <c r="F18" s="11">
        <f t="shared" si="9"/>
        <v>0</v>
      </c>
      <c r="G18" s="11">
        <f t="shared" si="10"/>
        <v>0</v>
      </c>
      <c r="H18" s="11">
        <f t="shared" si="11"/>
        <v>0</v>
      </c>
      <c r="I18" s="11">
        <f t="shared" si="12"/>
        <v>0</v>
      </c>
      <c r="J18" s="11">
        <f t="shared" si="13"/>
        <v>0</v>
      </c>
      <c r="K18" s="11">
        <f t="shared" si="14"/>
        <v>0</v>
      </c>
      <c r="L18" s="12"/>
      <c r="M18" s="280"/>
      <c r="N18" s="9">
        <f>N8</f>
        <v>0</v>
      </c>
      <c r="O18" s="10"/>
      <c r="P18" s="11">
        <f t="shared" si="15"/>
        <v>0</v>
      </c>
      <c r="Q18" s="11">
        <f t="shared" si="16"/>
        <v>0</v>
      </c>
      <c r="R18" s="11">
        <f t="shared" si="17"/>
        <v>0</v>
      </c>
      <c r="S18" s="11">
        <f t="shared" si="18"/>
        <v>0</v>
      </c>
      <c r="T18" s="11">
        <f t="shared" si="19"/>
        <v>0</v>
      </c>
      <c r="U18" s="11">
        <f t="shared" si="20"/>
        <v>0</v>
      </c>
      <c r="V18" s="11">
        <f t="shared" si="21"/>
        <v>0</v>
      </c>
      <c r="W18" s="11">
        <f t="shared" si="22"/>
        <v>0</v>
      </c>
      <c r="Y18" t="s">
        <v>31</v>
      </c>
    </row>
    <row r="19" spans="1:25" x14ac:dyDescent="0.25">
      <c r="A19" s="280"/>
      <c r="B19" s="9" t="str">
        <f t="shared" ref="B19:B22" si="23">B9</f>
        <v>Technician</v>
      </c>
      <c r="C19" s="10">
        <f>42808</f>
        <v>42808</v>
      </c>
      <c r="D19" s="11">
        <f t="shared" si="7"/>
        <v>0</v>
      </c>
      <c r="E19" s="11">
        <f t="shared" si="8"/>
        <v>0</v>
      </c>
      <c r="F19" s="11">
        <f t="shared" si="9"/>
        <v>0</v>
      </c>
      <c r="G19" s="11">
        <f t="shared" si="10"/>
        <v>0</v>
      </c>
      <c r="H19" s="11">
        <f t="shared" si="11"/>
        <v>0</v>
      </c>
      <c r="I19" s="11">
        <f t="shared" si="12"/>
        <v>0</v>
      </c>
      <c r="J19" s="11">
        <f t="shared" si="13"/>
        <v>0</v>
      </c>
      <c r="K19" s="11">
        <f t="shared" si="14"/>
        <v>0</v>
      </c>
      <c r="L19" s="12"/>
      <c r="M19" s="280"/>
      <c r="N19" s="9">
        <f t="shared" ref="N19:N22" si="24">N9</f>
        <v>0</v>
      </c>
      <c r="O19" s="10"/>
      <c r="P19" s="11">
        <f t="shared" si="15"/>
        <v>0</v>
      </c>
      <c r="Q19" s="11">
        <f t="shared" si="16"/>
        <v>0</v>
      </c>
      <c r="R19" s="11">
        <f t="shared" si="17"/>
        <v>0</v>
      </c>
      <c r="S19" s="11">
        <f t="shared" si="18"/>
        <v>0</v>
      </c>
      <c r="T19" s="11">
        <f t="shared" si="19"/>
        <v>0</v>
      </c>
      <c r="U19" s="11">
        <f t="shared" si="20"/>
        <v>0</v>
      </c>
      <c r="V19" s="11">
        <f t="shared" si="21"/>
        <v>0</v>
      </c>
      <c r="W19" s="11">
        <f t="shared" si="22"/>
        <v>0</v>
      </c>
      <c r="Y19" t="s">
        <v>32</v>
      </c>
    </row>
    <row r="20" spans="1:25" x14ac:dyDescent="0.25">
      <c r="A20" s="280"/>
      <c r="B20" s="9" t="str">
        <f t="shared" si="23"/>
        <v>Lab. Technician</v>
      </c>
      <c r="C20" s="10">
        <f>37289</f>
        <v>37289</v>
      </c>
      <c r="D20" s="11">
        <f t="shared" si="7"/>
        <v>0</v>
      </c>
      <c r="E20" s="11">
        <f t="shared" si="8"/>
        <v>0</v>
      </c>
      <c r="F20" s="11">
        <f t="shared" si="9"/>
        <v>0</v>
      </c>
      <c r="G20" s="11">
        <f t="shared" si="10"/>
        <v>0</v>
      </c>
      <c r="H20" s="11">
        <f t="shared" si="11"/>
        <v>0</v>
      </c>
      <c r="I20" s="11">
        <f t="shared" si="12"/>
        <v>0</v>
      </c>
      <c r="J20" s="11">
        <f t="shared" si="13"/>
        <v>0</v>
      </c>
      <c r="K20" s="11">
        <f t="shared" si="14"/>
        <v>0</v>
      </c>
      <c r="L20" s="12"/>
      <c r="M20" s="280"/>
      <c r="N20" s="9">
        <f t="shared" si="24"/>
        <v>0</v>
      </c>
      <c r="O20" s="10"/>
      <c r="P20" s="11">
        <f t="shared" si="15"/>
        <v>0</v>
      </c>
      <c r="Q20" s="11">
        <f t="shared" si="16"/>
        <v>0</v>
      </c>
      <c r="R20" s="11">
        <f t="shared" si="17"/>
        <v>0</v>
      </c>
      <c r="S20" s="11">
        <f t="shared" si="18"/>
        <v>0</v>
      </c>
      <c r="T20" s="11">
        <f t="shared" si="19"/>
        <v>0</v>
      </c>
      <c r="U20" s="11">
        <f t="shared" si="20"/>
        <v>0</v>
      </c>
      <c r="V20" s="11">
        <f t="shared" si="21"/>
        <v>0</v>
      </c>
      <c r="W20" s="11">
        <f t="shared" si="22"/>
        <v>0</v>
      </c>
      <c r="Y20" t="s">
        <v>184</v>
      </c>
    </row>
    <row r="21" spans="1:25" x14ac:dyDescent="0.25">
      <c r="A21" s="280"/>
      <c r="B21" s="9">
        <f t="shared" si="23"/>
        <v>0</v>
      </c>
      <c r="C21" s="10"/>
      <c r="D21" s="11">
        <f t="shared" si="7"/>
        <v>0</v>
      </c>
      <c r="E21" s="11">
        <f t="shared" si="8"/>
        <v>0</v>
      </c>
      <c r="F21" s="11">
        <f t="shared" si="9"/>
        <v>0</v>
      </c>
      <c r="G21" s="11">
        <f t="shared" si="10"/>
        <v>0</v>
      </c>
      <c r="H21" s="11">
        <f t="shared" si="11"/>
        <v>0</v>
      </c>
      <c r="I21" s="11">
        <f t="shared" si="12"/>
        <v>0</v>
      </c>
      <c r="J21" s="11">
        <f t="shared" si="13"/>
        <v>0</v>
      </c>
      <c r="K21" s="11">
        <f t="shared" si="14"/>
        <v>0</v>
      </c>
      <c r="L21" s="12"/>
      <c r="M21" s="280"/>
      <c r="N21" s="9">
        <f t="shared" si="24"/>
        <v>0</v>
      </c>
      <c r="O21" s="10"/>
      <c r="P21" s="11">
        <f t="shared" si="15"/>
        <v>0</v>
      </c>
      <c r="Q21" s="11">
        <f t="shared" si="16"/>
        <v>0</v>
      </c>
      <c r="R21" s="11">
        <f t="shared" si="17"/>
        <v>0</v>
      </c>
      <c r="S21" s="11">
        <f t="shared" si="18"/>
        <v>0</v>
      </c>
      <c r="T21" s="11">
        <f t="shared" si="19"/>
        <v>0</v>
      </c>
      <c r="U21" s="11">
        <f t="shared" si="20"/>
        <v>0</v>
      </c>
      <c r="V21" s="11">
        <f t="shared" si="21"/>
        <v>0</v>
      </c>
      <c r="W21" s="11">
        <f t="shared" si="22"/>
        <v>0</v>
      </c>
      <c r="Y21" t="s">
        <v>183</v>
      </c>
    </row>
    <row r="22" spans="1:25" x14ac:dyDescent="0.25">
      <c r="A22" s="280"/>
      <c r="B22" s="13">
        <f t="shared" si="23"/>
        <v>0</v>
      </c>
      <c r="C22" s="10"/>
      <c r="D22" s="11">
        <f>(C22*(1+$C$23))*D12</f>
        <v>0</v>
      </c>
      <c r="E22" s="11">
        <f t="shared" si="8"/>
        <v>0</v>
      </c>
      <c r="F22" s="11">
        <f t="shared" si="9"/>
        <v>0</v>
      </c>
      <c r="G22" s="11">
        <f t="shared" si="10"/>
        <v>0</v>
      </c>
      <c r="H22" s="11">
        <f t="shared" si="11"/>
        <v>0</v>
      </c>
      <c r="I22" s="11">
        <f>(C22*(1+$C$23)^5)*I12</f>
        <v>0</v>
      </c>
      <c r="J22" s="11">
        <f t="shared" si="13"/>
        <v>0</v>
      </c>
      <c r="K22" s="14">
        <f t="shared" si="14"/>
        <v>0</v>
      </c>
      <c r="L22" s="12"/>
      <c r="M22" s="280"/>
      <c r="N22" s="13">
        <f t="shared" si="24"/>
        <v>0</v>
      </c>
      <c r="O22" s="10"/>
      <c r="P22" s="11">
        <f t="shared" si="15"/>
        <v>0</v>
      </c>
      <c r="Q22" s="11">
        <f t="shared" si="16"/>
        <v>0</v>
      </c>
      <c r="R22" s="11">
        <f t="shared" si="17"/>
        <v>0</v>
      </c>
      <c r="S22" s="11">
        <f t="shared" si="18"/>
        <v>0</v>
      </c>
      <c r="T22" s="11">
        <f t="shared" si="19"/>
        <v>0</v>
      </c>
      <c r="U22" s="11">
        <f t="shared" si="20"/>
        <v>0</v>
      </c>
      <c r="V22" s="11">
        <f t="shared" si="21"/>
        <v>0</v>
      </c>
      <c r="W22" s="14">
        <f t="shared" si="22"/>
        <v>0</v>
      </c>
    </row>
    <row r="23" spans="1:25" x14ac:dyDescent="0.25">
      <c r="A23" s="280"/>
      <c r="B23" s="15" t="s">
        <v>5</v>
      </c>
      <c r="C23" s="31">
        <v>0.02</v>
      </c>
      <c r="D23" s="34"/>
      <c r="E23" s="16"/>
      <c r="F23" s="16"/>
      <c r="G23" s="16"/>
      <c r="H23" s="16"/>
      <c r="I23" s="16"/>
      <c r="J23" s="16"/>
      <c r="K23" s="17"/>
      <c r="L23" s="12"/>
      <c r="M23" s="280"/>
      <c r="N23" s="15" t="s">
        <v>5</v>
      </c>
      <c r="O23" s="32">
        <f>C23</f>
        <v>0.02</v>
      </c>
      <c r="P23" s="34"/>
      <c r="Q23" s="16"/>
      <c r="R23" s="16"/>
      <c r="S23" s="16"/>
      <c r="T23" s="16"/>
      <c r="U23" s="16"/>
      <c r="V23" s="16"/>
      <c r="W23" s="17"/>
      <c r="Y23" s="28" t="s">
        <v>181</v>
      </c>
    </row>
    <row r="24" spans="1:25" ht="15.75" thickBot="1" x14ac:dyDescent="0.3">
      <c r="A24" s="280"/>
      <c r="B24" s="6" t="s">
        <v>6</v>
      </c>
      <c r="C24" s="6"/>
      <c r="D24" s="18">
        <f t="shared" ref="D24:J24" si="25">ROUND(SUM(D15:D22),0)</f>
        <v>0</v>
      </c>
      <c r="E24" s="18">
        <f t="shared" si="25"/>
        <v>0</v>
      </c>
      <c r="F24" s="18">
        <f t="shared" si="25"/>
        <v>0</v>
      </c>
      <c r="G24" s="18">
        <f t="shared" si="25"/>
        <v>0</v>
      </c>
      <c r="H24" s="18">
        <f t="shared" si="25"/>
        <v>0</v>
      </c>
      <c r="I24" s="18">
        <f t="shared" si="25"/>
        <v>0</v>
      </c>
      <c r="J24" s="18">
        <f t="shared" si="25"/>
        <v>0</v>
      </c>
      <c r="K24" s="18">
        <f>SUM(D24:J24)</f>
        <v>0</v>
      </c>
      <c r="L24" s="12"/>
      <c r="M24" s="280"/>
      <c r="N24" s="6" t="s">
        <v>6</v>
      </c>
      <c r="O24" s="6"/>
      <c r="P24" s="18">
        <f t="shared" ref="P24:V24" si="26">ROUND(SUM(P15:P22),0)</f>
        <v>0</v>
      </c>
      <c r="Q24" s="18">
        <f t="shared" si="26"/>
        <v>0</v>
      </c>
      <c r="R24" s="18">
        <f t="shared" si="26"/>
        <v>0</v>
      </c>
      <c r="S24" s="18">
        <f t="shared" si="26"/>
        <v>0</v>
      </c>
      <c r="T24" s="18">
        <f t="shared" si="26"/>
        <v>0</v>
      </c>
      <c r="U24" s="18">
        <f t="shared" si="26"/>
        <v>0</v>
      </c>
      <c r="V24" s="18">
        <f t="shared" si="26"/>
        <v>0</v>
      </c>
      <c r="W24" s="18">
        <f>SUM(P24:V24)</f>
        <v>0</v>
      </c>
      <c r="Y24" t="s">
        <v>185</v>
      </c>
    </row>
    <row r="25" spans="1:25" x14ac:dyDescent="0.25">
      <c r="A25" s="279" t="s">
        <v>7</v>
      </c>
      <c r="B25" s="8" t="s">
        <v>8</v>
      </c>
      <c r="C25" s="8"/>
      <c r="D25" s="3">
        <f t="shared" ref="D25:J25" si="27">+D14</f>
        <v>2022</v>
      </c>
      <c r="E25" s="3">
        <f t="shared" si="27"/>
        <v>2023</v>
      </c>
      <c r="F25" s="3">
        <f t="shared" si="27"/>
        <v>2024</v>
      </c>
      <c r="G25" s="3">
        <f t="shared" si="27"/>
        <v>2025</v>
      </c>
      <c r="H25" s="3">
        <f t="shared" si="27"/>
        <v>2026</v>
      </c>
      <c r="I25" s="3">
        <f t="shared" si="27"/>
        <v>2027</v>
      </c>
      <c r="J25" s="3">
        <f t="shared" si="27"/>
        <v>2028</v>
      </c>
      <c r="K25" s="3" t="s">
        <v>4</v>
      </c>
      <c r="L25" s="1"/>
      <c r="M25" s="279" t="s">
        <v>7</v>
      </c>
      <c r="N25" s="8" t="s">
        <v>8</v>
      </c>
      <c r="O25" s="8"/>
      <c r="P25" s="3">
        <f t="shared" ref="P25:V25" si="28">+P14</f>
        <v>2022</v>
      </c>
      <c r="Q25" s="3">
        <f t="shared" si="28"/>
        <v>2023</v>
      </c>
      <c r="R25" s="3">
        <f t="shared" si="28"/>
        <v>2024</v>
      </c>
      <c r="S25" s="3">
        <f t="shared" si="28"/>
        <v>2025</v>
      </c>
      <c r="T25" s="3">
        <f t="shared" si="28"/>
        <v>2026</v>
      </c>
      <c r="U25" s="3">
        <f t="shared" si="28"/>
        <v>2027</v>
      </c>
      <c r="V25" s="3">
        <f t="shared" si="28"/>
        <v>2028</v>
      </c>
      <c r="W25" s="3" t="s">
        <v>4</v>
      </c>
      <c r="Y25" t="s">
        <v>187</v>
      </c>
    </row>
    <row r="26" spans="1:25" x14ac:dyDescent="0.25">
      <c r="A26" s="280"/>
      <c r="B26" s="281"/>
      <c r="C26" s="282"/>
      <c r="D26" s="19"/>
      <c r="E26" s="19"/>
      <c r="F26" s="19"/>
      <c r="G26" s="19"/>
      <c r="H26" s="19"/>
      <c r="I26" s="19"/>
      <c r="J26" s="19"/>
      <c r="K26" s="11">
        <f>SUM(D26:J26)</f>
        <v>0</v>
      </c>
      <c r="L26" s="1"/>
      <c r="M26" s="280"/>
      <c r="N26" s="281"/>
      <c r="O26" s="282"/>
      <c r="P26" s="19"/>
      <c r="Q26" s="19"/>
      <c r="R26" s="19"/>
      <c r="S26" s="19"/>
      <c r="T26" s="19"/>
      <c r="U26" s="19"/>
      <c r="V26" s="19"/>
      <c r="W26" s="11">
        <f>SUM(P26:V26)</f>
        <v>0</v>
      </c>
      <c r="Y26" t="s">
        <v>184</v>
      </c>
    </row>
    <row r="27" spans="1:25" x14ac:dyDescent="0.25">
      <c r="A27" s="280"/>
      <c r="B27" s="275"/>
      <c r="C27" s="276"/>
      <c r="D27" s="19"/>
      <c r="E27" s="19"/>
      <c r="F27" s="19"/>
      <c r="G27" s="19"/>
      <c r="H27" s="19"/>
      <c r="I27" s="19"/>
      <c r="J27" s="19"/>
      <c r="K27" s="11">
        <f>SUM(D27:J27)</f>
        <v>0</v>
      </c>
      <c r="L27" s="1"/>
      <c r="M27" s="280"/>
      <c r="N27" s="275"/>
      <c r="O27" s="276"/>
      <c r="P27" s="19"/>
      <c r="Q27" s="19"/>
      <c r="R27" s="19"/>
      <c r="S27" s="19"/>
      <c r="T27" s="19"/>
      <c r="U27" s="19"/>
      <c r="V27" s="19"/>
      <c r="W27" s="11">
        <f>SUM(P27:V27)</f>
        <v>0</v>
      </c>
      <c r="Y27" t="s">
        <v>183</v>
      </c>
    </row>
    <row r="28" spans="1:25" x14ac:dyDescent="0.25">
      <c r="A28" s="280"/>
      <c r="B28" s="277"/>
      <c r="C28" s="278"/>
      <c r="D28" s="19"/>
      <c r="E28" s="19"/>
      <c r="F28" s="19"/>
      <c r="G28" s="19"/>
      <c r="H28" s="19"/>
      <c r="I28" s="19"/>
      <c r="J28" s="19"/>
      <c r="K28" s="11">
        <f>SUM(D28:J28)</f>
        <v>0</v>
      </c>
      <c r="L28" s="1"/>
      <c r="M28" s="280"/>
      <c r="N28" s="277"/>
      <c r="O28" s="278"/>
      <c r="P28" s="19"/>
      <c r="Q28" s="19"/>
      <c r="R28" s="19"/>
      <c r="S28" s="19"/>
      <c r="T28" s="19"/>
      <c r="U28" s="19"/>
      <c r="V28" s="19"/>
      <c r="W28" s="11">
        <f>SUM(P28:V28)</f>
        <v>0</v>
      </c>
    </row>
    <row r="29" spans="1:25" ht="15.75" thickBot="1" x14ac:dyDescent="0.3">
      <c r="A29" s="280"/>
      <c r="B29" s="6" t="s">
        <v>9</v>
      </c>
      <c r="C29" s="6"/>
      <c r="D29" s="18">
        <f t="shared" ref="D29:J29" si="29">ROUND(SUM(D26:D28),0)</f>
        <v>0</v>
      </c>
      <c r="E29" s="18">
        <f t="shared" si="29"/>
        <v>0</v>
      </c>
      <c r="F29" s="18">
        <f t="shared" si="29"/>
        <v>0</v>
      </c>
      <c r="G29" s="18">
        <f t="shared" si="29"/>
        <v>0</v>
      </c>
      <c r="H29" s="18">
        <f t="shared" si="29"/>
        <v>0</v>
      </c>
      <c r="I29" s="18">
        <f t="shared" si="29"/>
        <v>0</v>
      </c>
      <c r="J29" s="18">
        <f t="shared" si="29"/>
        <v>0</v>
      </c>
      <c r="K29" s="18">
        <f>SUM(D29:J29)</f>
        <v>0</v>
      </c>
      <c r="L29" s="1"/>
      <c r="M29" s="280"/>
      <c r="N29" s="6" t="s">
        <v>9</v>
      </c>
      <c r="O29" s="6"/>
      <c r="P29" s="18">
        <f t="shared" ref="P29:V29" si="30">ROUND(SUM(P26:P28),0)</f>
        <v>0</v>
      </c>
      <c r="Q29" s="18">
        <f t="shared" si="30"/>
        <v>0</v>
      </c>
      <c r="R29" s="18">
        <f t="shared" si="30"/>
        <v>0</v>
      </c>
      <c r="S29" s="18">
        <f t="shared" si="30"/>
        <v>0</v>
      </c>
      <c r="T29" s="18">
        <f t="shared" si="30"/>
        <v>0</v>
      </c>
      <c r="U29" s="18">
        <f t="shared" si="30"/>
        <v>0</v>
      </c>
      <c r="V29" s="18">
        <f t="shared" si="30"/>
        <v>0</v>
      </c>
      <c r="W29" s="18">
        <f>SUM(P29:V29)</f>
        <v>0</v>
      </c>
      <c r="Y29" s="28" t="s">
        <v>182</v>
      </c>
    </row>
    <row r="30" spans="1:25" x14ac:dyDescent="0.25">
      <c r="A30" s="279" t="s">
        <v>10</v>
      </c>
      <c r="B30" s="8" t="s">
        <v>11</v>
      </c>
      <c r="C30" s="8"/>
      <c r="D30" s="3">
        <f t="shared" ref="D30:J30" si="31">D4</f>
        <v>2022</v>
      </c>
      <c r="E30" s="3">
        <f t="shared" si="31"/>
        <v>2023</v>
      </c>
      <c r="F30" s="3">
        <f t="shared" si="31"/>
        <v>2024</v>
      </c>
      <c r="G30" s="3">
        <f t="shared" si="31"/>
        <v>2025</v>
      </c>
      <c r="H30" s="3">
        <f t="shared" si="31"/>
        <v>2026</v>
      </c>
      <c r="I30" s="3">
        <f t="shared" si="31"/>
        <v>2027</v>
      </c>
      <c r="J30" s="3">
        <f t="shared" si="31"/>
        <v>2028</v>
      </c>
      <c r="K30" s="3" t="s">
        <v>4</v>
      </c>
      <c r="L30" s="1"/>
      <c r="M30" s="279" t="s">
        <v>10</v>
      </c>
      <c r="N30" s="8" t="s">
        <v>11</v>
      </c>
      <c r="O30" s="8"/>
      <c r="P30" s="3">
        <f t="shared" ref="P30:V30" si="32">P4</f>
        <v>2022</v>
      </c>
      <c r="Q30" s="3">
        <f t="shared" si="32"/>
        <v>2023</v>
      </c>
      <c r="R30" s="3">
        <f t="shared" si="32"/>
        <v>2024</v>
      </c>
      <c r="S30" s="3">
        <f t="shared" si="32"/>
        <v>2025</v>
      </c>
      <c r="T30" s="3">
        <f t="shared" si="32"/>
        <v>2026</v>
      </c>
      <c r="U30" s="3">
        <f t="shared" si="32"/>
        <v>2027</v>
      </c>
      <c r="V30" s="3">
        <f t="shared" si="32"/>
        <v>2028</v>
      </c>
      <c r="W30" s="3" t="s">
        <v>4</v>
      </c>
    </row>
    <row r="31" spans="1:25" x14ac:dyDescent="0.25">
      <c r="A31" s="280"/>
      <c r="B31" s="281"/>
      <c r="C31" s="282"/>
      <c r="D31" s="19"/>
      <c r="E31" s="19"/>
      <c r="F31" s="19"/>
      <c r="G31" s="19"/>
      <c r="H31" s="19"/>
      <c r="I31" s="19"/>
      <c r="J31" s="19"/>
      <c r="K31" s="11">
        <f t="shared" ref="K31:K37" si="33">SUM(D31:J31)</f>
        <v>0</v>
      </c>
      <c r="L31" s="1"/>
      <c r="M31" s="280"/>
      <c r="N31" s="281"/>
      <c r="O31" s="282"/>
      <c r="P31" s="19"/>
      <c r="Q31" s="19"/>
      <c r="R31" s="19"/>
      <c r="S31" s="19"/>
      <c r="T31" s="19"/>
      <c r="U31" s="19"/>
      <c r="V31" s="19"/>
      <c r="W31" s="11">
        <f t="shared" ref="W31:W37" si="34">SUM(P31:V31)</f>
        <v>0</v>
      </c>
    </row>
    <row r="32" spans="1:25" x14ac:dyDescent="0.25">
      <c r="A32" s="280"/>
      <c r="B32" s="275"/>
      <c r="C32" s="276"/>
      <c r="D32" s="19"/>
      <c r="E32" s="19"/>
      <c r="F32" s="19"/>
      <c r="G32" s="19"/>
      <c r="H32" s="19"/>
      <c r="I32" s="19"/>
      <c r="J32" s="19"/>
      <c r="K32" s="11">
        <f t="shared" si="33"/>
        <v>0</v>
      </c>
      <c r="L32" s="1"/>
      <c r="M32" s="280"/>
      <c r="N32" s="275"/>
      <c r="O32" s="276"/>
      <c r="P32" s="19"/>
      <c r="Q32" s="19"/>
      <c r="R32" s="19"/>
      <c r="S32" s="19"/>
      <c r="T32" s="19"/>
      <c r="U32" s="19"/>
      <c r="V32" s="19"/>
      <c r="W32" s="11">
        <f t="shared" si="34"/>
        <v>0</v>
      </c>
    </row>
    <row r="33" spans="1:23" x14ac:dyDescent="0.25">
      <c r="A33" s="280"/>
      <c r="B33" s="26"/>
      <c r="C33" s="27"/>
      <c r="D33" s="19"/>
      <c r="E33" s="19"/>
      <c r="F33" s="19"/>
      <c r="G33" s="19"/>
      <c r="H33" s="19"/>
      <c r="I33" s="19"/>
      <c r="J33" s="19"/>
      <c r="K33" s="11">
        <f t="shared" si="33"/>
        <v>0</v>
      </c>
      <c r="L33" s="1"/>
      <c r="M33" s="280"/>
      <c r="N33" s="26"/>
      <c r="O33" s="27"/>
      <c r="P33" s="19"/>
      <c r="Q33" s="19"/>
      <c r="R33" s="19"/>
      <c r="S33" s="19"/>
      <c r="T33" s="19"/>
      <c r="U33" s="19"/>
      <c r="V33" s="19"/>
      <c r="W33" s="11">
        <f t="shared" si="34"/>
        <v>0</v>
      </c>
    </row>
    <row r="34" spans="1:23" x14ac:dyDescent="0.25">
      <c r="A34" s="280"/>
      <c r="B34" s="275"/>
      <c r="C34" s="276"/>
      <c r="D34" s="19"/>
      <c r="E34" s="19"/>
      <c r="F34" s="19"/>
      <c r="G34" s="19"/>
      <c r="H34" s="19"/>
      <c r="I34" s="19"/>
      <c r="J34" s="19"/>
      <c r="K34" s="11">
        <f t="shared" si="33"/>
        <v>0</v>
      </c>
      <c r="L34" s="1"/>
      <c r="M34" s="280"/>
      <c r="N34" s="275"/>
      <c r="O34" s="276"/>
      <c r="P34" s="19"/>
      <c r="Q34" s="19"/>
      <c r="R34" s="19"/>
      <c r="S34" s="19"/>
      <c r="T34" s="19"/>
      <c r="U34" s="19"/>
      <c r="V34" s="19"/>
      <c r="W34" s="11">
        <f t="shared" si="34"/>
        <v>0</v>
      </c>
    </row>
    <row r="35" spans="1:23" x14ac:dyDescent="0.25">
      <c r="A35" s="280"/>
      <c r="B35" s="275"/>
      <c r="C35" s="276"/>
      <c r="D35" s="19"/>
      <c r="E35" s="19"/>
      <c r="F35" s="19"/>
      <c r="G35" s="19"/>
      <c r="H35" s="19"/>
      <c r="I35" s="19"/>
      <c r="J35" s="19"/>
      <c r="K35" s="11">
        <f t="shared" si="33"/>
        <v>0</v>
      </c>
      <c r="L35" s="1"/>
      <c r="M35" s="280"/>
      <c r="N35" s="275"/>
      <c r="O35" s="276"/>
      <c r="P35" s="19"/>
      <c r="Q35" s="19"/>
      <c r="R35" s="19"/>
      <c r="S35" s="19"/>
      <c r="T35" s="19"/>
      <c r="U35" s="19"/>
      <c r="V35" s="19"/>
      <c r="W35" s="11">
        <f t="shared" si="34"/>
        <v>0</v>
      </c>
    </row>
    <row r="36" spans="1:23" x14ac:dyDescent="0.25">
      <c r="A36" s="280"/>
      <c r="B36" s="277"/>
      <c r="C36" s="278"/>
      <c r="D36" s="19"/>
      <c r="E36" s="19"/>
      <c r="F36" s="19"/>
      <c r="G36" s="19"/>
      <c r="H36" s="19"/>
      <c r="I36" s="19"/>
      <c r="J36" s="19"/>
      <c r="K36" s="11">
        <f t="shared" si="33"/>
        <v>0</v>
      </c>
      <c r="L36" s="1"/>
      <c r="M36" s="280"/>
      <c r="N36" s="277"/>
      <c r="O36" s="278"/>
      <c r="P36" s="19"/>
      <c r="Q36" s="19"/>
      <c r="R36" s="19"/>
      <c r="S36" s="19"/>
      <c r="T36" s="19"/>
      <c r="U36" s="19"/>
      <c r="V36" s="19"/>
      <c r="W36" s="11">
        <f t="shared" si="34"/>
        <v>0</v>
      </c>
    </row>
    <row r="37" spans="1:23" ht="15.75" thickBot="1" x14ac:dyDescent="0.3">
      <c r="A37" s="280"/>
      <c r="B37" s="6" t="s">
        <v>12</v>
      </c>
      <c r="C37" s="6"/>
      <c r="D37" s="18">
        <f t="shared" ref="D37:J37" si="35">ROUND(SUM(D31:D36),0)</f>
        <v>0</v>
      </c>
      <c r="E37" s="18">
        <f t="shared" si="35"/>
        <v>0</v>
      </c>
      <c r="F37" s="18">
        <f t="shared" si="35"/>
        <v>0</v>
      </c>
      <c r="G37" s="18">
        <f t="shared" si="35"/>
        <v>0</v>
      </c>
      <c r="H37" s="18">
        <f t="shared" si="35"/>
        <v>0</v>
      </c>
      <c r="I37" s="18">
        <f t="shared" si="35"/>
        <v>0</v>
      </c>
      <c r="J37" s="18">
        <f t="shared" si="35"/>
        <v>0</v>
      </c>
      <c r="K37" s="18">
        <f t="shared" si="33"/>
        <v>0</v>
      </c>
      <c r="L37" s="1"/>
      <c r="M37" s="280"/>
      <c r="N37" s="6" t="s">
        <v>12</v>
      </c>
      <c r="O37" s="6"/>
      <c r="P37" s="18">
        <f t="shared" ref="P37:V37" si="36">ROUND(SUM(P31:P36),0)</f>
        <v>0</v>
      </c>
      <c r="Q37" s="18">
        <f t="shared" si="36"/>
        <v>0</v>
      </c>
      <c r="R37" s="18">
        <f t="shared" si="36"/>
        <v>0</v>
      </c>
      <c r="S37" s="18">
        <f t="shared" si="36"/>
        <v>0</v>
      </c>
      <c r="T37" s="18">
        <f t="shared" si="36"/>
        <v>0</v>
      </c>
      <c r="U37" s="18">
        <f t="shared" si="36"/>
        <v>0</v>
      </c>
      <c r="V37" s="18">
        <f t="shared" si="36"/>
        <v>0</v>
      </c>
      <c r="W37" s="18">
        <f t="shared" si="34"/>
        <v>0</v>
      </c>
    </row>
    <row r="38" spans="1:23" x14ac:dyDescent="0.25">
      <c r="A38" s="272" t="s">
        <v>13</v>
      </c>
      <c r="B38" s="8"/>
      <c r="C38" s="8"/>
      <c r="D38" s="3">
        <f t="shared" ref="D38:J38" si="37">D4</f>
        <v>2022</v>
      </c>
      <c r="E38" s="3">
        <f t="shared" si="37"/>
        <v>2023</v>
      </c>
      <c r="F38" s="3">
        <f t="shared" si="37"/>
        <v>2024</v>
      </c>
      <c r="G38" s="3">
        <f t="shared" si="37"/>
        <v>2025</v>
      </c>
      <c r="H38" s="3">
        <f t="shared" si="37"/>
        <v>2026</v>
      </c>
      <c r="I38" s="3">
        <f t="shared" si="37"/>
        <v>2027</v>
      </c>
      <c r="J38" s="3">
        <f t="shared" si="37"/>
        <v>2028</v>
      </c>
      <c r="K38" s="3" t="s">
        <v>2</v>
      </c>
      <c r="L38" s="1"/>
      <c r="M38" s="272" t="s">
        <v>13</v>
      </c>
      <c r="N38" s="8"/>
      <c r="O38" s="8"/>
      <c r="P38" s="3">
        <f t="shared" ref="P38:V38" si="38">P4</f>
        <v>2022</v>
      </c>
      <c r="Q38" s="3">
        <f t="shared" si="38"/>
        <v>2023</v>
      </c>
      <c r="R38" s="3">
        <f t="shared" si="38"/>
        <v>2024</v>
      </c>
      <c r="S38" s="3">
        <f t="shared" si="38"/>
        <v>2025</v>
      </c>
      <c r="T38" s="3">
        <f t="shared" si="38"/>
        <v>2026</v>
      </c>
      <c r="U38" s="3">
        <f t="shared" si="38"/>
        <v>2027</v>
      </c>
      <c r="V38" s="3">
        <f t="shared" si="38"/>
        <v>2028</v>
      </c>
      <c r="W38" s="3" t="s">
        <v>2</v>
      </c>
    </row>
    <row r="39" spans="1:23" x14ac:dyDescent="0.25">
      <c r="A39" s="273"/>
      <c r="B39" s="20" t="s">
        <v>14</v>
      </c>
      <c r="C39" s="20"/>
      <c r="D39" s="11">
        <f t="shared" ref="D39:J39" si="39">D24+D29+D37</f>
        <v>0</v>
      </c>
      <c r="E39" s="11">
        <f t="shared" si="39"/>
        <v>0</v>
      </c>
      <c r="F39" s="11">
        <f t="shared" si="39"/>
        <v>0</v>
      </c>
      <c r="G39" s="11">
        <f t="shared" si="39"/>
        <v>0</v>
      </c>
      <c r="H39" s="11">
        <f t="shared" si="39"/>
        <v>0</v>
      </c>
      <c r="I39" s="11">
        <f>I24+I29+I37</f>
        <v>0</v>
      </c>
      <c r="J39" s="11">
        <f t="shared" si="39"/>
        <v>0</v>
      </c>
      <c r="K39" s="11">
        <f>SUM(D39:J39)</f>
        <v>0</v>
      </c>
      <c r="L39" s="1"/>
      <c r="M39" s="273"/>
      <c r="N39" s="20" t="s">
        <v>14</v>
      </c>
      <c r="O39" s="20"/>
      <c r="P39" s="11">
        <f t="shared" ref="P39:V39" si="40">P24+P29+P37</f>
        <v>0</v>
      </c>
      <c r="Q39" s="11">
        <f t="shared" si="40"/>
        <v>0</v>
      </c>
      <c r="R39" s="11">
        <f t="shared" si="40"/>
        <v>0</v>
      </c>
      <c r="S39" s="11">
        <f t="shared" si="40"/>
        <v>0</v>
      </c>
      <c r="T39" s="11">
        <f>T24+T29+T37</f>
        <v>0</v>
      </c>
      <c r="U39" s="11">
        <f t="shared" si="40"/>
        <v>0</v>
      </c>
      <c r="V39" s="11">
        <f t="shared" si="40"/>
        <v>0</v>
      </c>
      <c r="W39" s="11">
        <f>SUM(P39:V39)</f>
        <v>0</v>
      </c>
    </row>
    <row r="40" spans="1:23" x14ac:dyDescent="0.25">
      <c r="A40" s="273"/>
      <c r="B40" s="20" t="s">
        <v>15</v>
      </c>
      <c r="C40" s="21">
        <v>0.44</v>
      </c>
      <c r="D40" s="11">
        <f>D39*$C$40</f>
        <v>0</v>
      </c>
      <c r="E40" s="11">
        <f t="shared" ref="E40:J40" si="41">E39*$C$40</f>
        <v>0</v>
      </c>
      <c r="F40" s="11">
        <f t="shared" si="41"/>
        <v>0</v>
      </c>
      <c r="G40" s="11">
        <f t="shared" si="41"/>
        <v>0</v>
      </c>
      <c r="H40" s="11">
        <f t="shared" si="41"/>
        <v>0</v>
      </c>
      <c r="I40" s="11">
        <f>I39*$C$40</f>
        <v>0</v>
      </c>
      <c r="J40" s="11">
        <f t="shared" si="41"/>
        <v>0</v>
      </c>
      <c r="K40" s="11">
        <f>SUM(D40:J40)</f>
        <v>0</v>
      </c>
      <c r="L40" s="1"/>
      <c r="M40" s="273"/>
      <c r="N40" s="20" t="s">
        <v>15</v>
      </c>
      <c r="O40" s="21">
        <f>$C$40</f>
        <v>0.44</v>
      </c>
      <c r="P40" s="11">
        <f>P39*$O$40</f>
        <v>0</v>
      </c>
      <c r="Q40" s="11">
        <f t="shared" ref="Q40:V40" si="42">Q39*$O$40</f>
        <v>0</v>
      </c>
      <c r="R40" s="11">
        <f t="shared" si="42"/>
        <v>0</v>
      </c>
      <c r="S40" s="11">
        <f t="shared" si="42"/>
        <v>0</v>
      </c>
      <c r="T40" s="11">
        <f>T39*$O$40</f>
        <v>0</v>
      </c>
      <c r="U40" s="11">
        <f t="shared" si="42"/>
        <v>0</v>
      </c>
      <c r="V40" s="11">
        <f t="shared" si="42"/>
        <v>0</v>
      </c>
      <c r="W40" s="11">
        <f>SUM(P40:V40)</f>
        <v>0</v>
      </c>
    </row>
    <row r="41" spans="1:23" ht="15.75" thickBot="1" x14ac:dyDescent="0.3">
      <c r="A41" s="274"/>
      <c r="B41" s="6" t="s">
        <v>16</v>
      </c>
      <c r="C41" s="6"/>
      <c r="D41" s="18">
        <f t="shared" ref="D41:J41" si="43">SUM(D39:D40)</f>
        <v>0</v>
      </c>
      <c r="E41" s="18">
        <f t="shared" si="43"/>
        <v>0</v>
      </c>
      <c r="F41" s="18">
        <f t="shared" si="43"/>
        <v>0</v>
      </c>
      <c r="G41" s="18">
        <f t="shared" si="43"/>
        <v>0</v>
      </c>
      <c r="H41" s="18">
        <f t="shared" si="43"/>
        <v>0</v>
      </c>
      <c r="I41" s="18">
        <f t="shared" si="43"/>
        <v>0</v>
      </c>
      <c r="J41" s="18">
        <f t="shared" si="43"/>
        <v>0</v>
      </c>
      <c r="K41" s="18">
        <f>SUM(D41:J41)</f>
        <v>0</v>
      </c>
      <c r="L41" s="1"/>
      <c r="M41" s="274"/>
      <c r="N41" s="6" t="s">
        <v>16</v>
      </c>
      <c r="O41" s="6"/>
      <c r="P41" s="18">
        <f t="shared" ref="P41:V41" si="44">SUM(P39:P40)</f>
        <v>0</v>
      </c>
      <c r="Q41" s="18">
        <f t="shared" si="44"/>
        <v>0</v>
      </c>
      <c r="R41" s="18">
        <f t="shared" si="44"/>
        <v>0</v>
      </c>
      <c r="S41" s="18">
        <f t="shared" si="44"/>
        <v>0</v>
      </c>
      <c r="T41" s="18">
        <f t="shared" si="44"/>
        <v>0</v>
      </c>
      <c r="U41" s="18">
        <f t="shared" si="44"/>
        <v>0</v>
      </c>
      <c r="V41" s="18">
        <f t="shared" si="44"/>
        <v>0</v>
      </c>
      <c r="W41" s="18">
        <f>SUM(P41:V41)</f>
        <v>0</v>
      </c>
    </row>
    <row r="43" spans="1:23" x14ac:dyDescent="0.25">
      <c r="B43" s="22" t="s">
        <v>33</v>
      </c>
      <c r="C43" s="30"/>
      <c r="D43" s="271"/>
      <c r="E43" s="271"/>
      <c r="F43" s="271"/>
      <c r="G43" s="271"/>
      <c r="H43" s="23" t="s">
        <v>17</v>
      </c>
      <c r="I43" t="str">
        <f>IFERROR($D$43/$K$39,"")</f>
        <v/>
      </c>
      <c r="J43" s="30"/>
      <c r="K43" s="30"/>
    </row>
    <row r="45" spans="1:23" x14ac:dyDescent="0.25">
      <c r="C45" s="24"/>
    </row>
  </sheetData>
  <mergeCells count="47">
    <mergeCell ref="Y6:Y8"/>
    <mergeCell ref="B1:C1"/>
    <mergeCell ref="A3:K3"/>
    <mergeCell ref="M3:W3"/>
    <mergeCell ref="A4:A24"/>
    <mergeCell ref="B4:C4"/>
    <mergeCell ref="M4:M24"/>
    <mergeCell ref="N4:O4"/>
    <mergeCell ref="B5:C5"/>
    <mergeCell ref="N5:O5"/>
    <mergeCell ref="B6:C6"/>
    <mergeCell ref="N6:O6"/>
    <mergeCell ref="B7:C7"/>
    <mergeCell ref="N7:O7"/>
    <mergeCell ref="B8:C8"/>
    <mergeCell ref="N8:O8"/>
    <mergeCell ref="B9:C9"/>
    <mergeCell ref="N9:O9"/>
    <mergeCell ref="B10:C10"/>
    <mergeCell ref="N10:O10"/>
    <mergeCell ref="B11:C11"/>
    <mergeCell ref="N11:O11"/>
    <mergeCell ref="B12:C12"/>
    <mergeCell ref="N12:O12"/>
    <mergeCell ref="A25:A29"/>
    <mergeCell ref="M25:M29"/>
    <mergeCell ref="B26:C26"/>
    <mergeCell ref="N26:O26"/>
    <mergeCell ref="B27:C27"/>
    <mergeCell ref="N27:O27"/>
    <mergeCell ref="B28:C28"/>
    <mergeCell ref="N28:O28"/>
    <mergeCell ref="D43:G43"/>
    <mergeCell ref="A38:A41"/>
    <mergeCell ref="M38:M41"/>
    <mergeCell ref="B35:C35"/>
    <mergeCell ref="N35:O35"/>
    <mergeCell ref="B36:C36"/>
    <mergeCell ref="N36:O36"/>
    <mergeCell ref="A30:A37"/>
    <mergeCell ref="M30:M37"/>
    <mergeCell ref="B31:C31"/>
    <mergeCell ref="N31:O31"/>
    <mergeCell ref="B32:C32"/>
    <mergeCell ref="N32:O32"/>
    <mergeCell ref="B34:C34"/>
    <mergeCell ref="N34:O34"/>
  </mergeCells>
  <conditionalFormatting sqref="K39">
    <cfRule type="expression" dxfId="208" priority="1">
      <formula>AND($D$1="FP3",$K$39&gt;8300000)</formula>
    </cfRule>
    <cfRule type="expression" dxfId="207" priority="2">
      <formula>AND($D$1="FP2",$K$39&gt;4300000)</formula>
    </cfRule>
    <cfRule type="expression" dxfId="206" priority="4">
      <formula>AND($D$1="FP1",$K$39&gt;2000000)</formula>
    </cfRule>
  </conditionalFormatting>
  <dataValidations count="1">
    <dataValidation type="list" allowBlank="1" showInputMessage="1" showErrorMessage="1" sqref="B4:C4 N4:O4" xr:uid="{00000000-0002-0000-0000-000000000000}">
      <formula1>Monthsorhours</formula1>
    </dataValidation>
  </dataValidations>
  <pageMargins left="0.7" right="0.7" top="0.75" bottom="0.75" header="0.3" footer="0.3"/>
  <pageSetup paperSize="9" orientation="portrait" horizontalDpi="1200" verticalDpi="12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Lister!$B$2:$B$3</xm:f>
          </x14:formula1>
          <xm:sqref>C23</xm:sqref>
        </x14:dataValidation>
        <x14:dataValidation type="list" allowBlank="1" showInputMessage="1" showErrorMessage="1" xr:uid="{00000000-0002-0000-0000-000002000000}">
          <x14:formula1>
            <xm:f>Lister!$C$2:$C$3</xm:f>
          </x14:formula1>
          <xm:sqref>D2</xm:sqref>
        </x14:dataValidation>
        <x14:dataValidation type="list" allowBlank="1" showInputMessage="1" showErrorMessage="1" xr:uid="{00000000-0002-0000-0000-000003000000}">
          <x14:formula1>
            <xm:f>Lister!$C$2:$C$4</xm:f>
          </x14:formula1>
          <xm:sqref>D1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U27"/>
  <sheetViews>
    <sheetView showGridLines="0" workbookViewId="0">
      <selection activeCell="B25" sqref="B25"/>
    </sheetView>
  </sheetViews>
  <sheetFormatPr defaultRowHeight="15" x14ac:dyDescent="0.25"/>
  <sheetData>
    <row r="3" spans="2:19" ht="26.25" x14ac:dyDescent="0.25">
      <c r="B3" s="173" t="s">
        <v>132</v>
      </c>
      <c r="C3" s="173"/>
      <c r="D3" s="173"/>
      <c r="E3" s="173"/>
      <c r="F3" s="173"/>
      <c r="G3" s="173"/>
    </row>
    <row r="4" spans="2:19" x14ac:dyDescent="0.25">
      <c r="B4" s="166"/>
    </row>
    <row r="5" spans="2:19" x14ac:dyDescent="0.25">
      <c r="B5" s="171" t="s">
        <v>133</v>
      </c>
    </row>
    <row r="6" spans="2:19" x14ac:dyDescent="0.25">
      <c r="B6" s="172" t="s">
        <v>134</v>
      </c>
    </row>
    <row r="7" spans="2:19" x14ac:dyDescent="0.25">
      <c r="B7" s="424" t="s">
        <v>135</v>
      </c>
      <c r="C7" s="424"/>
      <c r="D7" s="424"/>
      <c r="E7" s="424"/>
      <c r="F7" s="424"/>
      <c r="G7" s="424"/>
      <c r="H7" s="424"/>
      <c r="I7" s="424"/>
      <c r="J7" s="424"/>
      <c r="K7" s="424"/>
      <c r="L7" s="424"/>
      <c r="M7" s="424"/>
      <c r="N7" s="424"/>
      <c r="O7" s="424"/>
      <c r="P7" s="424"/>
    </row>
    <row r="8" spans="2:19" x14ac:dyDescent="0.25">
      <c r="B8" s="174" t="s">
        <v>136</v>
      </c>
    </row>
    <row r="9" spans="2:19" x14ac:dyDescent="0.25">
      <c r="B9" s="174" t="s">
        <v>137</v>
      </c>
    </row>
    <row r="10" spans="2:19" x14ac:dyDescent="0.25">
      <c r="B10" s="166"/>
    </row>
    <row r="11" spans="2:19" x14ac:dyDescent="0.25">
      <c r="B11" s="172" t="s">
        <v>138</v>
      </c>
    </row>
    <row r="12" spans="2:19" x14ac:dyDescent="0.25">
      <c r="B12" s="424" t="s">
        <v>139</v>
      </c>
      <c r="C12" s="424"/>
      <c r="D12" s="424"/>
      <c r="E12" s="424"/>
      <c r="F12" s="424"/>
      <c r="G12" s="424"/>
      <c r="H12" s="424"/>
      <c r="I12" s="424"/>
      <c r="J12" s="424"/>
      <c r="K12" s="424"/>
      <c r="L12" s="424"/>
      <c r="M12" s="424"/>
      <c r="N12" s="424"/>
      <c r="O12" s="424"/>
      <c r="P12" s="424"/>
      <c r="Q12" s="424"/>
      <c r="R12" s="424"/>
      <c r="S12" s="424"/>
    </row>
    <row r="13" spans="2:19" x14ac:dyDescent="0.25">
      <c r="B13" s="174" t="s">
        <v>140</v>
      </c>
      <c r="E13" s="174"/>
    </row>
    <row r="14" spans="2:19" x14ac:dyDescent="0.25">
      <c r="B14" s="174" t="s">
        <v>141</v>
      </c>
      <c r="E14" s="174"/>
    </row>
    <row r="15" spans="2:19" x14ac:dyDescent="0.25">
      <c r="B15" s="174" t="s">
        <v>142</v>
      </c>
      <c r="E15" s="174"/>
    </row>
    <row r="16" spans="2:19" x14ac:dyDescent="0.25">
      <c r="B16" s="166"/>
    </row>
    <row r="17" spans="2:21" x14ac:dyDescent="0.25">
      <c r="B17" s="171" t="s">
        <v>8</v>
      </c>
    </row>
    <row r="18" spans="2:21" x14ac:dyDescent="0.25">
      <c r="B18" s="424" t="s">
        <v>143</v>
      </c>
      <c r="C18" s="424"/>
      <c r="D18" s="424"/>
      <c r="E18" s="424"/>
      <c r="F18" s="424"/>
      <c r="G18" s="424"/>
      <c r="H18" s="424"/>
      <c r="I18" s="424"/>
      <c r="J18" s="424"/>
      <c r="K18" s="424"/>
      <c r="L18" s="424"/>
      <c r="M18" s="424"/>
      <c r="N18" s="424"/>
      <c r="O18" s="424"/>
      <c r="P18" s="424"/>
      <c r="Q18" s="424"/>
      <c r="R18" s="424"/>
      <c r="S18" s="424"/>
    </row>
    <row r="19" spans="2:21" x14ac:dyDescent="0.25">
      <c r="B19" s="166"/>
    </row>
    <row r="20" spans="2:21" x14ac:dyDescent="0.25">
      <c r="B20" s="171" t="s">
        <v>116</v>
      </c>
    </row>
    <row r="21" spans="2:21" x14ac:dyDescent="0.25">
      <c r="B21" s="424" t="s">
        <v>144</v>
      </c>
      <c r="C21" s="424"/>
      <c r="D21" s="424"/>
      <c r="E21" s="424"/>
      <c r="F21" s="424"/>
      <c r="G21" s="424"/>
      <c r="H21" s="424"/>
      <c r="I21" s="424"/>
      <c r="J21" s="424"/>
      <c r="K21" s="424"/>
      <c r="L21" s="424"/>
      <c r="M21" s="424"/>
      <c r="N21" s="424"/>
      <c r="O21" s="424"/>
      <c r="P21" s="424"/>
      <c r="Q21" s="424"/>
      <c r="R21" s="424"/>
      <c r="S21" s="424"/>
      <c r="T21" s="424"/>
      <c r="U21" s="424"/>
    </row>
    <row r="22" spans="2:21" x14ac:dyDescent="0.25">
      <c r="B22" s="174" t="s">
        <v>145</v>
      </c>
    </row>
    <row r="23" spans="2:21" x14ac:dyDescent="0.25">
      <c r="B23" s="174" t="s">
        <v>146</v>
      </c>
    </row>
    <row r="24" spans="2:21" x14ac:dyDescent="0.25">
      <c r="B24" s="174" t="s">
        <v>147</v>
      </c>
    </row>
    <row r="25" spans="2:21" x14ac:dyDescent="0.25">
      <c r="B25" s="174" t="s">
        <v>148</v>
      </c>
      <c r="C25" s="174"/>
      <c r="D25" s="174"/>
      <c r="E25" s="174"/>
      <c r="F25" s="174"/>
      <c r="G25" s="174"/>
      <c r="H25" s="174"/>
      <c r="I25" s="174"/>
      <c r="J25" s="174"/>
      <c r="K25" s="174"/>
      <c r="L25" s="174"/>
    </row>
    <row r="26" spans="2:21" x14ac:dyDescent="0.25">
      <c r="B26" s="174"/>
    </row>
    <row r="27" spans="2:21" x14ac:dyDescent="0.25">
      <c r="B27" s="174"/>
    </row>
  </sheetData>
  <mergeCells count="4">
    <mergeCell ref="B21:U21"/>
    <mergeCell ref="B7:P7"/>
    <mergeCell ref="B12:S12"/>
    <mergeCell ref="B18:S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1"/>
  <sheetViews>
    <sheetView showGridLines="0" zoomScale="80" zoomScaleNormal="80" workbookViewId="0">
      <selection activeCell="R34" sqref="R34"/>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84" t="s">
        <v>126</v>
      </c>
      <c r="C1" s="284"/>
      <c r="D1" s="261" t="s">
        <v>127</v>
      </c>
    </row>
    <row r="2" spans="1:25" ht="15.75" customHeight="1" thickBot="1" x14ac:dyDescent="0.3">
      <c r="B2" s="168"/>
      <c r="C2" s="168"/>
      <c r="D2" s="167"/>
    </row>
    <row r="3" spans="1:25" ht="27" thickBot="1" x14ac:dyDescent="0.3">
      <c r="A3" s="285" t="s">
        <v>38</v>
      </c>
      <c r="B3" s="286"/>
      <c r="C3" s="286"/>
      <c r="D3" s="286"/>
      <c r="E3" s="286"/>
      <c r="F3" s="286"/>
      <c r="G3" s="286"/>
      <c r="H3" s="286"/>
      <c r="I3" s="286"/>
      <c r="J3" s="286"/>
      <c r="K3" s="287"/>
      <c r="L3" s="1"/>
      <c r="M3" s="288" t="s">
        <v>39</v>
      </c>
      <c r="N3" s="289"/>
      <c r="O3" s="289"/>
      <c r="P3" s="289"/>
      <c r="Q3" s="289"/>
      <c r="R3" s="289"/>
      <c r="S3" s="289"/>
      <c r="T3" s="289"/>
      <c r="U3" s="289"/>
      <c r="V3" s="289"/>
      <c r="W3" s="290"/>
      <c r="Y3" s="28" t="s">
        <v>27</v>
      </c>
    </row>
    <row r="4" spans="1:25" x14ac:dyDescent="0.25">
      <c r="A4" s="279" t="s">
        <v>0</v>
      </c>
      <c r="B4" s="291" t="s">
        <v>1</v>
      </c>
      <c r="C4" s="292"/>
      <c r="D4" s="2">
        <v>2021</v>
      </c>
      <c r="E4" s="2">
        <v>2022</v>
      </c>
      <c r="F4" s="2">
        <v>2023</v>
      </c>
      <c r="G4" s="2">
        <v>2024</v>
      </c>
      <c r="H4" s="2">
        <v>2025</v>
      </c>
      <c r="I4" s="2">
        <v>2026</v>
      </c>
      <c r="J4" s="2">
        <v>2027</v>
      </c>
      <c r="K4" s="3" t="s">
        <v>2</v>
      </c>
      <c r="L4" s="1"/>
      <c r="M4" s="279" t="s">
        <v>0</v>
      </c>
      <c r="N4" s="291" t="s">
        <v>1</v>
      </c>
      <c r="O4" s="292"/>
      <c r="P4" s="2">
        <v>2021</v>
      </c>
      <c r="Q4" s="2">
        <v>2022</v>
      </c>
      <c r="R4" s="2">
        <v>2023</v>
      </c>
      <c r="S4" s="2">
        <v>2024</v>
      </c>
      <c r="T4" s="2">
        <v>2025</v>
      </c>
      <c r="U4" s="2">
        <v>2026</v>
      </c>
      <c r="V4" s="2">
        <v>2027</v>
      </c>
      <c r="W4" s="3" t="s">
        <v>2</v>
      </c>
      <c r="Y4" t="s">
        <v>129</v>
      </c>
    </row>
    <row r="5" spans="1:25" ht="15" customHeight="1" x14ac:dyDescent="0.25">
      <c r="A5" s="280"/>
      <c r="B5" s="281" t="s">
        <v>18</v>
      </c>
      <c r="C5" s="282"/>
      <c r="D5" s="4"/>
      <c r="E5" s="4"/>
      <c r="F5" s="4"/>
      <c r="G5" s="4"/>
      <c r="H5" s="4"/>
      <c r="I5" s="4"/>
      <c r="J5" s="4"/>
      <c r="K5" s="5">
        <f>SUM(D5:J5)</f>
        <v>0</v>
      </c>
      <c r="L5" s="1"/>
      <c r="M5" s="280"/>
      <c r="N5" s="281" t="s">
        <v>24</v>
      </c>
      <c r="O5" s="282"/>
      <c r="P5" s="4"/>
      <c r="Q5" s="4"/>
      <c r="R5" s="4"/>
      <c r="S5" s="4"/>
      <c r="T5" s="4"/>
      <c r="U5" s="4"/>
      <c r="V5" s="4"/>
      <c r="W5" s="5">
        <f>SUM(P5:V5)</f>
        <v>0</v>
      </c>
      <c r="Y5" t="s">
        <v>174</v>
      </c>
    </row>
    <row r="6" spans="1:25" ht="15" customHeight="1" x14ac:dyDescent="0.25">
      <c r="A6" s="280"/>
      <c r="B6" s="275" t="s">
        <v>19</v>
      </c>
      <c r="C6" s="276"/>
      <c r="D6" s="4"/>
      <c r="E6" s="4"/>
      <c r="F6" s="4"/>
      <c r="G6" s="4"/>
      <c r="H6" s="4"/>
      <c r="I6" s="4"/>
      <c r="J6" s="4"/>
      <c r="K6" s="5">
        <f t="shared" ref="K6:K12" si="0">SUM(D6:J6)</f>
        <v>0</v>
      </c>
      <c r="L6" s="1"/>
      <c r="M6" s="280"/>
      <c r="N6" s="275" t="s">
        <v>25</v>
      </c>
      <c r="O6" s="276"/>
      <c r="P6" s="4"/>
      <c r="Q6" s="4"/>
      <c r="R6" s="4"/>
      <c r="S6" s="4"/>
      <c r="T6" s="4"/>
      <c r="U6" s="4"/>
      <c r="V6" s="4"/>
      <c r="W6" s="5">
        <f t="shared" ref="W6:W12" si="1">SUM(P6:V6)</f>
        <v>0</v>
      </c>
      <c r="Y6" s="283" t="s">
        <v>177</v>
      </c>
    </row>
    <row r="7" spans="1:25" x14ac:dyDescent="0.25">
      <c r="A7" s="280"/>
      <c r="B7" s="275" t="s">
        <v>20</v>
      </c>
      <c r="C7" s="276"/>
      <c r="D7" s="4"/>
      <c r="E7" s="4"/>
      <c r="F7" s="4"/>
      <c r="G7" s="4"/>
      <c r="H7" s="4"/>
      <c r="I7" s="4"/>
      <c r="J7" s="4"/>
      <c r="K7" s="5">
        <f t="shared" si="0"/>
        <v>0</v>
      </c>
      <c r="L7" s="1"/>
      <c r="M7" s="280"/>
      <c r="N7" s="275" t="s">
        <v>26</v>
      </c>
      <c r="O7" s="276"/>
      <c r="P7" s="4"/>
      <c r="Q7" s="4"/>
      <c r="R7" s="4"/>
      <c r="S7" s="4"/>
      <c r="T7" s="4"/>
      <c r="U7" s="4"/>
      <c r="V7" s="4"/>
      <c r="W7" s="5">
        <f t="shared" si="1"/>
        <v>0</v>
      </c>
      <c r="Y7" s="283"/>
    </row>
    <row r="8" spans="1:25" x14ac:dyDescent="0.25">
      <c r="A8" s="280"/>
      <c r="B8" s="275" t="s">
        <v>21</v>
      </c>
      <c r="C8" s="276"/>
      <c r="D8" s="4"/>
      <c r="E8" s="4"/>
      <c r="F8" s="4"/>
      <c r="G8" s="4"/>
      <c r="H8" s="4"/>
      <c r="I8" s="4"/>
      <c r="J8" s="4"/>
      <c r="K8" s="5">
        <f t="shared" si="0"/>
        <v>0</v>
      </c>
      <c r="L8" s="1"/>
      <c r="M8" s="280"/>
      <c r="N8" s="275"/>
      <c r="O8" s="276"/>
      <c r="P8" s="4"/>
      <c r="Q8" s="4"/>
      <c r="R8" s="4"/>
      <c r="S8" s="4"/>
      <c r="T8" s="4"/>
      <c r="U8" s="4"/>
      <c r="V8" s="4"/>
      <c r="W8" s="5">
        <f t="shared" si="1"/>
        <v>0</v>
      </c>
      <c r="Y8" s="283"/>
    </row>
    <row r="9" spans="1:25" x14ac:dyDescent="0.25">
      <c r="A9" s="280"/>
      <c r="B9" s="275" t="s">
        <v>22</v>
      </c>
      <c r="C9" s="276"/>
      <c r="D9" s="4"/>
      <c r="E9" s="4"/>
      <c r="F9" s="4"/>
      <c r="G9" s="4"/>
      <c r="H9" s="4"/>
      <c r="I9" s="4"/>
      <c r="J9" s="4"/>
      <c r="K9" s="5">
        <f t="shared" si="0"/>
        <v>0</v>
      </c>
      <c r="L9" s="1"/>
      <c r="M9" s="280"/>
      <c r="N9" s="275"/>
      <c r="O9" s="276"/>
      <c r="P9" s="4"/>
      <c r="Q9" s="4"/>
      <c r="R9" s="4"/>
      <c r="S9" s="4"/>
      <c r="T9" s="4"/>
      <c r="U9" s="4"/>
      <c r="V9" s="4"/>
      <c r="W9" s="5">
        <f t="shared" si="1"/>
        <v>0</v>
      </c>
    </row>
    <row r="10" spans="1:25" x14ac:dyDescent="0.25">
      <c r="A10" s="280"/>
      <c r="B10" s="275" t="s">
        <v>23</v>
      </c>
      <c r="C10" s="276"/>
      <c r="D10" s="4"/>
      <c r="E10" s="4"/>
      <c r="F10" s="4"/>
      <c r="G10" s="4"/>
      <c r="H10" s="4"/>
      <c r="I10" s="4"/>
      <c r="J10" s="4"/>
      <c r="K10" s="5">
        <f t="shared" si="0"/>
        <v>0</v>
      </c>
      <c r="L10" s="1"/>
      <c r="M10" s="280"/>
      <c r="N10" s="275"/>
      <c r="O10" s="276"/>
      <c r="P10" s="4"/>
      <c r="Q10" s="4"/>
      <c r="R10" s="4"/>
      <c r="S10" s="4"/>
      <c r="T10" s="4"/>
      <c r="U10" s="4"/>
      <c r="V10" s="4"/>
      <c r="W10" s="5">
        <f t="shared" si="1"/>
        <v>0</v>
      </c>
      <c r="Y10" s="28" t="s">
        <v>28</v>
      </c>
    </row>
    <row r="11" spans="1:25" x14ac:dyDescent="0.25">
      <c r="A11" s="280"/>
      <c r="B11" s="275"/>
      <c r="C11" s="276"/>
      <c r="D11" s="4"/>
      <c r="E11" s="4"/>
      <c r="F11" s="4"/>
      <c r="G11" s="4"/>
      <c r="H11" s="4"/>
      <c r="I11" s="4"/>
      <c r="J11" s="4"/>
      <c r="K11" s="5">
        <f t="shared" si="0"/>
        <v>0</v>
      </c>
      <c r="L11" s="1"/>
      <c r="M11" s="280"/>
      <c r="N11" s="275"/>
      <c r="O11" s="276"/>
      <c r="P11" s="4"/>
      <c r="Q11" s="4"/>
      <c r="R11" s="4"/>
      <c r="S11" s="4"/>
      <c r="T11" s="4"/>
      <c r="U11" s="4"/>
      <c r="V11" s="4"/>
      <c r="W11" s="5">
        <f t="shared" si="1"/>
        <v>0</v>
      </c>
      <c r="Y11" t="s">
        <v>37</v>
      </c>
    </row>
    <row r="12" spans="1:25" x14ac:dyDescent="0.25">
      <c r="A12" s="280"/>
      <c r="B12" s="277"/>
      <c r="C12" s="278"/>
      <c r="D12" s="4"/>
      <c r="E12" s="4"/>
      <c r="F12" s="4"/>
      <c r="G12" s="4"/>
      <c r="H12" s="4"/>
      <c r="I12" s="4"/>
      <c r="J12" s="4"/>
      <c r="K12" s="5">
        <f t="shared" si="0"/>
        <v>0</v>
      </c>
      <c r="L12" s="1"/>
      <c r="M12" s="280"/>
      <c r="N12" s="277"/>
      <c r="O12" s="278"/>
      <c r="P12" s="4"/>
      <c r="Q12" s="4"/>
      <c r="R12" s="4"/>
      <c r="S12" s="4"/>
      <c r="T12" s="4"/>
      <c r="U12" s="4"/>
      <c r="V12" s="4"/>
      <c r="W12" s="5">
        <f t="shared" si="1"/>
        <v>0</v>
      </c>
      <c r="Y12" t="s">
        <v>29</v>
      </c>
    </row>
    <row r="13" spans="1:25" ht="15.75" thickBot="1" x14ac:dyDescent="0.3">
      <c r="A13" s="280"/>
      <c r="B13" s="6" t="str">
        <f>IF(B4="Personnel - man months","Total man months","Total man hours")</f>
        <v>Total man months</v>
      </c>
      <c r="C13" s="6"/>
      <c r="D13" s="7">
        <f t="shared" ref="D13:J13" si="2">SUM(D5:D12)</f>
        <v>0</v>
      </c>
      <c r="E13" s="7">
        <f t="shared" si="2"/>
        <v>0</v>
      </c>
      <c r="F13" s="7">
        <f t="shared" si="2"/>
        <v>0</v>
      </c>
      <c r="G13" s="7">
        <f t="shared" si="2"/>
        <v>0</v>
      </c>
      <c r="H13" s="7">
        <f t="shared" si="2"/>
        <v>0</v>
      </c>
      <c r="I13" s="7"/>
      <c r="J13" s="7">
        <f t="shared" si="2"/>
        <v>0</v>
      </c>
      <c r="K13" s="7">
        <f>SUM(D13:J13)</f>
        <v>0</v>
      </c>
      <c r="L13" s="1"/>
      <c r="M13" s="280"/>
      <c r="N13" s="6" t="str">
        <f>IF(N4="Personnel - man months","Total man months","Total man hours")</f>
        <v>Total man months</v>
      </c>
      <c r="O13" s="6"/>
      <c r="P13" s="7">
        <f t="shared" ref="P13:V13" si="3">SUM(P5:P12)</f>
        <v>0</v>
      </c>
      <c r="Q13" s="7">
        <f t="shared" si="3"/>
        <v>0</v>
      </c>
      <c r="R13" s="7">
        <f t="shared" si="3"/>
        <v>0</v>
      </c>
      <c r="S13" s="7">
        <f t="shared" si="3"/>
        <v>0</v>
      </c>
      <c r="T13" s="7">
        <f t="shared" si="3"/>
        <v>0</v>
      </c>
      <c r="U13" s="7">
        <f t="shared" si="3"/>
        <v>0</v>
      </c>
      <c r="V13" s="7">
        <f t="shared" si="3"/>
        <v>0</v>
      </c>
      <c r="W13" s="7">
        <f>SUM(P13:V13)</f>
        <v>0</v>
      </c>
      <c r="Y13" t="s">
        <v>35</v>
      </c>
    </row>
    <row r="14" spans="1:25" x14ac:dyDescent="0.25">
      <c r="A14" s="280"/>
      <c r="B14" s="262" t="s">
        <v>3</v>
      </c>
      <c r="C14" s="262" t="s">
        <v>34</v>
      </c>
      <c r="D14" s="3">
        <f t="shared" ref="D14:J14" si="4">+D4</f>
        <v>2021</v>
      </c>
      <c r="E14" s="3">
        <f t="shared" si="4"/>
        <v>2022</v>
      </c>
      <c r="F14" s="3">
        <f t="shared" si="4"/>
        <v>2023</v>
      </c>
      <c r="G14" s="3">
        <f t="shared" si="4"/>
        <v>2024</v>
      </c>
      <c r="H14" s="3">
        <f t="shared" si="4"/>
        <v>2025</v>
      </c>
      <c r="I14" s="3">
        <f t="shared" si="4"/>
        <v>2026</v>
      </c>
      <c r="J14" s="3">
        <f t="shared" si="4"/>
        <v>2027</v>
      </c>
      <c r="K14" s="3" t="s">
        <v>4</v>
      </c>
      <c r="L14" s="1"/>
      <c r="M14" s="280"/>
      <c r="N14" s="262" t="s">
        <v>3</v>
      </c>
      <c r="O14" s="262" t="s">
        <v>34</v>
      </c>
      <c r="P14" s="3">
        <f t="shared" ref="P14:V14" si="5">+P4</f>
        <v>2021</v>
      </c>
      <c r="Q14" s="3">
        <f t="shared" si="5"/>
        <v>2022</v>
      </c>
      <c r="R14" s="3">
        <f t="shared" si="5"/>
        <v>2023</v>
      </c>
      <c r="S14" s="3">
        <f t="shared" si="5"/>
        <v>2024</v>
      </c>
      <c r="T14" s="3">
        <f t="shared" si="5"/>
        <v>2025</v>
      </c>
      <c r="U14" s="3">
        <f t="shared" si="5"/>
        <v>2026</v>
      </c>
      <c r="V14" s="3">
        <f t="shared" si="5"/>
        <v>2027</v>
      </c>
      <c r="W14" s="3" t="s">
        <v>4</v>
      </c>
      <c r="Y14" t="s">
        <v>36</v>
      </c>
    </row>
    <row r="15" spans="1:25" x14ac:dyDescent="0.25">
      <c r="A15" s="280"/>
      <c r="B15" s="9" t="str">
        <f>B5</f>
        <v>Postdoc NN</v>
      </c>
      <c r="C15" s="10">
        <v>44920</v>
      </c>
      <c r="D15" s="11">
        <f>(C15*(1+$C$23))*D5</f>
        <v>0</v>
      </c>
      <c r="E15" s="11">
        <f>(C15*(1+$C$23)^2)*E5</f>
        <v>0</v>
      </c>
      <c r="F15" s="11">
        <f>(C15*(1+$C$23)^3)*F5</f>
        <v>0</v>
      </c>
      <c r="G15" s="11">
        <f>(C15*(1+$C$23)^4)*G5</f>
        <v>0</v>
      </c>
      <c r="H15" s="11">
        <f>(C15*(1+$C$23)^5)*H5</f>
        <v>0</v>
      </c>
      <c r="I15" s="11">
        <f>(C15*(1+$C$23)^5)*I5</f>
        <v>0</v>
      </c>
      <c r="J15" s="11">
        <f>(C15*(1+$C$23)^6)*J5</f>
        <v>0</v>
      </c>
      <c r="K15" s="11">
        <f>SUM(D15:J15)</f>
        <v>0</v>
      </c>
      <c r="L15" s="12"/>
      <c r="M15" s="280"/>
      <c r="N15" s="9" t="str">
        <f>N5</f>
        <v>Prof.</v>
      </c>
      <c r="O15" s="10">
        <v>71446</v>
      </c>
      <c r="P15" s="11">
        <f>(O15*(1+$O$23))*P5</f>
        <v>0</v>
      </c>
      <c r="Q15" s="11">
        <f>(O15*(1+$O$23)^2)*Q5</f>
        <v>0</v>
      </c>
      <c r="R15" s="11">
        <f>(O15*(1+$O$23)^3)*R5</f>
        <v>0</v>
      </c>
      <c r="S15" s="11">
        <f>(O15*(1+$O$23)^4)*S5</f>
        <v>0</v>
      </c>
      <c r="T15" s="11">
        <f>(O15*(1+$O$23)^4)*T5</f>
        <v>0</v>
      </c>
      <c r="U15" s="11">
        <f>(O15*(1+$O$23)^5)*U5</f>
        <v>0</v>
      </c>
      <c r="V15" s="11">
        <f>(O15*(1+$O$23)^6)*V5</f>
        <v>0</v>
      </c>
      <c r="W15" s="11">
        <f>SUM(P15:V15)</f>
        <v>0</v>
      </c>
    </row>
    <row r="16" spans="1:25" x14ac:dyDescent="0.25">
      <c r="A16" s="280"/>
      <c r="B16" s="9" t="str">
        <f>B6</f>
        <v>PhD NN</v>
      </c>
      <c r="C16" s="10">
        <v>36411</v>
      </c>
      <c r="D16" s="11">
        <f t="shared" ref="D16:D21" si="6">(C16*(1+$C$23))*D6</f>
        <v>0</v>
      </c>
      <c r="E16" s="11">
        <f t="shared" ref="E16:E22" si="7">(C16*(1+$C$23)^2)*E6</f>
        <v>0</v>
      </c>
      <c r="F16" s="11">
        <f t="shared" ref="F16:F22" si="8">(C16*(1+$C$23)^3)*F6</f>
        <v>0</v>
      </c>
      <c r="G16" s="11">
        <f t="shared" ref="G16:G22" si="9">(C16*(1+$C$23)^4)*G6</f>
        <v>0</v>
      </c>
      <c r="H16" s="11">
        <f t="shared" ref="H16:H22" si="10">(C16*(1+$C$23)^5)*H6</f>
        <v>0</v>
      </c>
      <c r="I16" s="11">
        <f t="shared" ref="I16:I21" si="11">(C16*(1+$C$23)^5)*I6</f>
        <v>0</v>
      </c>
      <c r="J16" s="11">
        <f t="shared" ref="J16:J22" si="12">(C16*(1+$C$23)^6)*J6</f>
        <v>0</v>
      </c>
      <c r="K16" s="11">
        <f t="shared" ref="K16:K22" si="13">SUM(D16:J16)</f>
        <v>0</v>
      </c>
      <c r="L16" s="12"/>
      <c r="M16" s="280"/>
      <c r="N16" s="9" t="str">
        <f>N6</f>
        <v>Associate Prof.</v>
      </c>
      <c r="O16" s="10">
        <v>57403</v>
      </c>
      <c r="P16" s="11">
        <f t="shared" ref="P16:P22" si="14">(O16*(1+$O$23))*P6</f>
        <v>0</v>
      </c>
      <c r="Q16" s="11">
        <f t="shared" ref="Q16:Q22" si="15">(O16*(1+$O$23)^2)*Q6</f>
        <v>0</v>
      </c>
      <c r="R16" s="11">
        <f t="shared" ref="R16:R22" si="16">(O16*(1+$O$23)^3)*R6</f>
        <v>0</v>
      </c>
      <c r="S16" s="11">
        <f t="shared" ref="S16:S22" si="17">(O16*(1+$O$23)^4)*S6</f>
        <v>0</v>
      </c>
      <c r="T16" s="11">
        <f t="shared" ref="T16:T22" si="18">(O16*(1+$O$23)^4)*T6</f>
        <v>0</v>
      </c>
      <c r="U16" s="11">
        <f t="shared" ref="U16:U22" si="19">(O16*(1+$O$23)^5)*U6</f>
        <v>0</v>
      </c>
      <c r="V16" s="11">
        <f t="shared" ref="V16:V22" si="20">(O16*(1+$O$23)^6)*V6</f>
        <v>0</v>
      </c>
      <c r="W16" s="11">
        <f t="shared" ref="W16:W22" si="21">SUM(P16:V16)</f>
        <v>0</v>
      </c>
      <c r="Y16" s="28" t="s">
        <v>30</v>
      </c>
    </row>
    <row r="17" spans="1:25" x14ac:dyDescent="0.25">
      <c r="A17" s="280"/>
      <c r="B17" s="9" t="str">
        <f>B7</f>
        <v>Research Assistant</v>
      </c>
      <c r="C17" s="10">
        <v>39125</v>
      </c>
      <c r="D17" s="11">
        <f t="shared" si="6"/>
        <v>0</v>
      </c>
      <c r="E17" s="11">
        <f t="shared" si="7"/>
        <v>0</v>
      </c>
      <c r="F17" s="11">
        <f t="shared" si="8"/>
        <v>0</v>
      </c>
      <c r="G17" s="11">
        <f t="shared" si="9"/>
        <v>0</v>
      </c>
      <c r="H17" s="11">
        <f t="shared" si="10"/>
        <v>0</v>
      </c>
      <c r="I17" s="11">
        <f t="shared" si="11"/>
        <v>0</v>
      </c>
      <c r="J17" s="11">
        <f t="shared" si="12"/>
        <v>0</v>
      </c>
      <c r="K17" s="11">
        <f t="shared" si="13"/>
        <v>0</v>
      </c>
      <c r="L17" s="12"/>
      <c r="M17" s="280"/>
      <c r="N17" s="9" t="str">
        <f>N7</f>
        <v>Senior Researcher</v>
      </c>
      <c r="O17" s="10">
        <v>57305</v>
      </c>
      <c r="P17" s="11">
        <f t="shared" si="14"/>
        <v>0</v>
      </c>
      <c r="Q17" s="11">
        <f t="shared" si="15"/>
        <v>0</v>
      </c>
      <c r="R17" s="11">
        <f t="shared" si="16"/>
        <v>0</v>
      </c>
      <c r="S17" s="11">
        <f t="shared" si="17"/>
        <v>0</v>
      </c>
      <c r="T17" s="11">
        <f t="shared" si="18"/>
        <v>0</v>
      </c>
      <c r="U17" s="11">
        <f t="shared" si="19"/>
        <v>0</v>
      </c>
      <c r="V17" s="11">
        <f t="shared" si="20"/>
        <v>0</v>
      </c>
      <c r="W17" s="11">
        <f t="shared" si="21"/>
        <v>0</v>
      </c>
      <c r="Y17" t="s">
        <v>31</v>
      </c>
    </row>
    <row r="18" spans="1:25" x14ac:dyDescent="0.25">
      <c r="A18" s="280"/>
      <c r="B18" s="9" t="str">
        <f>B8</f>
        <v>Student assistant</v>
      </c>
      <c r="C18" s="10">
        <f>170.91*1.02*45</f>
        <v>7844.7690000000002</v>
      </c>
      <c r="D18" s="11">
        <f t="shared" si="6"/>
        <v>0</v>
      </c>
      <c r="E18" s="11">
        <f t="shared" si="7"/>
        <v>0</v>
      </c>
      <c r="F18" s="11">
        <f t="shared" si="8"/>
        <v>0</v>
      </c>
      <c r="G18" s="11">
        <f t="shared" si="9"/>
        <v>0</v>
      </c>
      <c r="H18" s="11">
        <f t="shared" si="10"/>
        <v>0</v>
      </c>
      <c r="I18" s="11">
        <f t="shared" si="11"/>
        <v>0</v>
      </c>
      <c r="J18" s="11">
        <f t="shared" si="12"/>
        <v>0</v>
      </c>
      <c r="K18" s="11">
        <f t="shared" si="13"/>
        <v>0</v>
      </c>
      <c r="L18" s="12"/>
      <c r="M18" s="280"/>
      <c r="N18" s="9">
        <f>N8</f>
        <v>0</v>
      </c>
      <c r="O18" s="10"/>
      <c r="P18" s="11">
        <f t="shared" si="14"/>
        <v>0</v>
      </c>
      <c r="Q18" s="11">
        <f t="shared" si="15"/>
        <v>0</v>
      </c>
      <c r="R18" s="11">
        <f t="shared" si="16"/>
        <v>0</v>
      </c>
      <c r="S18" s="11">
        <f t="shared" si="17"/>
        <v>0</v>
      </c>
      <c r="T18" s="11">
        <f t="shared" si="18"/>
        <v>0</v>
      </c>
      <c r="U18" s="11">
        <f t="shared" si="19"/>
        <v>0</v>
      </c>
      <c r="V18" s="11">
        <f t="shared" si="20"/>
        <v>0</v>
      </c>
      <c r="W18" s="11">
        <f t="shared" si="21"/>
        <v>0</v>
      </c>
      <c r="Y18" t="s">
        <v>32</v>
      </c>
    </row>
    <row r="19" spans="1:25" x14ac:dyDescent="0.25">
      <c r="A19" s="280"/>
      <c r="B19" s="9" t="str">
        <f t="shared" ref="B19:B22" si="22">B9</f>
        <v>Technician</v>
      </c>
      <c r="C19" s="10">
        <v>43157</v>
      </c>
      <c r="D19" s="11">
        <f t="shared" si="6"/>
        <v>0</v>
      </c>
      <c r="E19" s="11">
        <f t="shared" si="7"/>
        <v>0</v>
      </c>
      <c r="F19" s="11">
        <f t="shared" si="8"/>
        <v>0</v>
      </c>
      <c r="G19" s="11">
        <f t="shared" si="9"/>
        <v>0</v>
      </c>
      <c r="H19" s="11">
        <f t="shared" si="10"/>
        <v>0</v>
      </c>
      <c r="I19" s="11">
        <f t="shared" si="11"/>
        <v>0</v>
      </c>
      <c r="J19" s="11">
        <f t="shared" si="12"/>
        <v>0</v>
      </c>
      <c r="K19" s="11">
        <f t="shared" si="13"/>
        <v>0</v>
      </c>
      <c r="L19" s="12"/>
      <c r="M19" s="280"/>
      <c r="N19" s="9">
        <f t="shared" ref="N19:N22" si="23">N9</f>
        <v>0</v>
      </c>
      <c r="O19" s="10"/>
      <c r="P19" s="11">
        <f t="shared" si="14"/>
        <v>0</v>
      </c>
      <c r="Q19" s="11">
        <f t="shared" si="15"/>
        <v>0</v>
      </c>
      <c r="R19" s="11">
        <f t="shared" si="16"/>
        <v>0</v>
      </c>
      <c r="S19" s="11">
        <f t="shared" si="17"/>
        <v>0</v>
      </c>
      <c r="T19" s="11">
        <f t="shared" si="18"/>
        <v>0</v>
      </c>
      <c r="U19" s="11">
        <f t="shared" si="19"/>
        <v>0</v>
      </c>
      <c r="V19" s="11">
        <f t="shared" si="20"/>
        <v>0</v>
      </c>
      <c r="W19" s="11">
        <f t="shared" si="21"/>
        <v>0</v>
      </c>
      <c r="Y19" t="s">
        <v>35</v>
      </c>
    </row>
    <row r="20" spans="1:25" x14ac:dyDescent="0.25">
      <c r="A20" s="280"/>
      <c r="B20" s="9" t="str">
        <f t="shared" si="22"/>
        <v>Lab. Technician</v>
      </c>
      <c r="C20" s="10">
        <v>37487</v>
      </c>
      <c r="D20" s="11">
        <f t="shared" si="6"/>
        <v>0</v>
      </c>
      <c r="E20" s="11">
        <f t="shared" si="7"/>
        <v>0</v>
      </c>
      <c r="F20" s="11">
        <f t="shared" si="8"/>
        <v>0</v>
      </c>
      <c r="G20" s="11">
        <f t="shared" si="9"/>
        <v>0</v>
      </c>
      <c r="H20" s="11">
        <f t="shared" si="10"/>
        <v>0</v>
      </c>
      <c r="I20" s="11">
        <f t="shared" si="11"/>
        <v>0</v>
      </c>
      <c r="J20" s="11">
        <f t="shared" si="12"/>
        <v>0</v>
      </c>
      <c r="K20" s="11">
        <f t="shared" si="13"/>
        <v>0</v>
      </c>
      <c r="L20" s="12"/>
      <c r="M20" s="280"/>
      <c r="N20" s="9">
        <f t="shared" si="23"/>
        <v>0</v>
      </c>
      <c r="O20" s="10"/>
      <c r="P20" s="11">
        <f t="shared" si="14"/>
        <v>0</v>
      </c>
      <c r="Q20" s="11">
        <f t="shared" si="15"/>
        <v>0</v>
      </c>
      <c r="R20" s="11">
        <f t="shared" si="16"/>
        <v>0</v>
      </c>
      <c r="S20" s="11">
        <f t="shared" si="17"/>
        <v>0</v>
      </c>
      <c r="T20" s="11">
        <f t="shared" si="18"/>
        <v>0</v>
      </c>
      <c r="U20" s="11">
        <f t="shared" si="19"/>
        <v>0</v>
      </c>
      <c r="V20" s="11">
        <f t="shared" si="20"/>
        <v>0</v>
      </c>
      <c r="W20" s="11">
        <f t="shared" si="21"/>
        <v>0</v>
      </c>
      <c r="Y20" t="s">
        <v>36</v>
      </c>
    </row>
    <row r="21" spans="1:25" x14ac:dyDescent="0.25">
      <c r="A21" s="280"/>
      <c r="B21" s="9">
        <f t="shared" si="22"/>
        <v>0</v>
      </c>
      <c r="C21" s="10"/>
      <c r="D21" s="11">
        <f t="shared" si="6"/>
        <v>0</v>
      </c>
      <c r="E21" s="11">
        <f t="shared" si="7"/>
        <v>0</v>
      </c>
      <c r="F21" s="11">
        <f t="shared" si="8"/>
        <v>0</v>
      </c>
      <c r="G21" s="11">
        <f t="shared" si="9"/>
        <v>0</v>
      </c>
      <c r="H21" s="11">
        <f t="shared" si="10"/>
        <v>0</v>
      </c>
      <c r="I21" s="11">
        <f t="shared" si="11"/>
        <v>0</v>
      </c>
      <c r="J21" s="11">
        <f t="shared" si="12"/>
        <v>0</v>
      </c>
      <c r="K21" s="11">
        <f t="shared" si="13"/>
        <v>0</v>
      </c>
      <c r="L21" s="12"/>
      <c r="M21" s="280"/>
      <c r="N21" s="9">
        <f t="shared" si="23"/>
        <v>0</v>
      </c>
      <c r="O21" s="10"/>
      <c r="P21" s="11">
        <f t="shared" si="14"/>
        <v>0</v>
      </c>
      <c r="Q21" s="11">
        <f t="shared" si="15"/>
        <v>0</v>
      </c>
      <c r="R21" s="11">
        <f t="shared" si="16"/>
        <v>0</v>
      </c>
      <c r="S21" s="11">
        <f t="shared" si="17"/>
        <v>0</v>
      </c>
      <c r="T21" s="11">
        <f t="shared" si="18"/>
        <v>0</v>
      </c>
      <c r="U21" s="11">
        <f t="shared" si="19"/>
        <v>0</v>
      </c>
      <c r="V21" s="11">
        <f t="shared" si="20"/>
        <v>0</v>
      </c>
      <c r="W21" s="11">
        <f t="shared" si="21"/>
        <v>0</v>
      </c>
    </row>
    <row r="22" spans="1:25" x14ac:dyDescent="0.25">
      <c r="A22" s="280"/>
      <c r="B22" s="13">
        <f t="shared" si="22"/>
        <v>0</v>
      </c>
      <c r="C22" s="10"/>
      <c r="D22" s="11">
        <f>(C22*(1+$C$23))*D12</f>
        <v>0</v>
      </c>
      <c r="E22" s="11">
        <f t="shared" si="7"/>
        <v>0</v>
      </c>
      <c r="F22" s="11">
        <f t="shared" si="8"/>
        <v>0</v>
      </c>
      <c r="G22" s="11">
        <f t="shared" si="9"/>
        <v>0</v>
      </c>
      <c r="H22" s="11">
        <f t="shared" si="10"/>
        <v>0</v>
      </c>
      <c r="I22" s="11">
        <f>(C22*(1+$C$23)^5)*I12</f>
        <v>0</v>
      </c>
      <c r="J22" s="11">
        <f t="shared" si="12"/>
        <v>0</v>
      </c>
      <c r="K22" s="14">
        <f t="shared" si="13"/>
        <v>0</v>
      </c>
      <c r="L22" s="12"/>
      <c r="M22" s="280"/>
      <c r="N22" s="13">
        <f t="shared" si="23"/>
        <v>0</v>
      </c>
      <c r="O22" s="10"/>
      <c r="P22" s="11">
        <f t="shared" si="14"/>
        <v>0</v>
      </c>
      <c r="Q22" s="11">
        <f t="shared" si="15"/>
        <v>0</v>
      </c>
      <c r="R22" s="11">
        <f t="shared" si="16"/>
        <v>0</v>
      </c>
      <c r="S22" s="11">
        <f t="shared" si="17"/>
        <v>0</v>
      </c>
      <c r="T22" s="11">
        <f t="shared" si="18"/>
        <v>0</v>
      </c>
      <c r="U22" s="11">
        <f t="shared" si="19"/>
        <v>0</v>
      </c>
      <c r="V22" s="11">
        <f t="shared" si="20"/>
        <v>0</v>
      </c>
      <c r="W22" s="14">
        <f t="shared" si="21"/>
        <v>0</v>
      </c>
    </row>
    <row r="23" spans="1:25" x14ac:dyDescent="0.25">
      <c r="A23" s="280"/>
      <c r="B23" s="15" t="s">
        <v>5</v>
      </c>
      <c r="C23" s="31">
        <v>0</v>
      </c>
      <c r="D23" s="34"/>
      <c r="E23" s="16"/>
      <c r="F23" s="16"/>
      <c r="G23" s="16"/>
      <c r="H23" s="16"/>
      <c r="I23" s="16"/>
      <c r="J23" s="16"/>
      <c r="K23" s="17"/>
      <c r="L23" s="12"/>
      <c r="M23" s="280"/>
      <c r="N23" s="15" t="s">
        <v>5</v>
      </c>
      <c r="O23" s="32">
        <f>C23</f>
        <v>0</v>
      </c>
      <c r="P23" s="34"/>
      <c r="Q23" s="16"/>
      <c r="R23" s="16"/>
      <c r="S23" s="16"/>
      <c r="T23" s="16"/>
      <c r="U23" s="16"/>
      <c r="V23" s="16"/>
      <c r="W23" s="17"/>
      <c r="Y23" s="28" t="s">
        <v>173</v>
      </c>
    </row>
    <row r="24" spans="1:25" ht="15.75" thickBot="1" x14ac:dyDescent="0.3">
      <c r="A24" s="280"/>
      <c r="B24" s="6" t="s">
        <v>6</v>
      </c>
      <c r="C24" s="6"/>
      <c r="D24" s="18">
        <f t="shared" ref="D24:J24" si="24">ROUND(SUM(D15:D22),0)</f>
        <v>0</v>
      </c>
      <c r="E24" s="18">
        <f t="shared" si="24"/>
        <v>0</v>
      </c>
      <c r="F24" s="18">
        <f t="shared" si="24"/>
        <v>0</v>
      </c>
      <c r="G24" s="18">
        <f t="shared" si="24"/>
        <v>0</v>
      </c>
      <c r="H24" s="18">
        <f t="shared" si="24"/>
        <v>0</v>
      </c>
      <c r="I24" s="18">
        <f t="shared" si="24"/>
        <v>0</v>
      </c>
      <c r="J24" s="18">
        <f t="shared" si="24"/>
        <v>0</v>
      </c>
      <c r="K24" s="18">
        <f>SUM(D24:J24)</f>
        <v>0</v>
      </c>
      <c r="L24" s="12"/>
      <c r="M24" s="280"/>
      <c r="N24" s="6" t="s">
        <v>6</v>
      </c>
      <c r="O24" s="6"/>
      <c r="P24" s="18">
        <f t="shared" ref="P24:V24" si="25">ROUND(SUM(P15:P22),0)</f>
        <v>0</v>
      </c>
      <c r="Q24" s="18">
        <f t="shared" si="25"/>
        <v>0</v>
      </c>
      <c r="R24" s="18">
        <f t="shared" si="25"/>
        <v>0</v>
      </c>
      <c r="S24" s="18">
        <f t="shared" si="25"/>
        <v>0</v>
      </c>
      <c r="T24" s="18">
        <f t="shared" si="25"/>
        <v>0</v>
      </c>
      <c r="U24" s="18">
        <f t="shared" si="25"/>
        <v>0</v>
      </c>
      <c r="V24" s="18">
        <f t="shared" si="25"/>
        <v>0</v>
      </c>
      <c r="W24" s="18">
        <f>SUM(P24:V24)</f>
        <v>0</v>
      </c>
    </row>
    <row r="25" spans="1:25" x14ac:dyDescent="0.25">
      <c r="A25" s="279" t="s">
        <v>7</v>
      </c>
      <c r="B25" s="262" t="s">
        <v>8</v>
      </c>
      <c r="C25" s="262"/>
      <c r="D25" s="3">
        <f t="shared" ref="D25:J25" si="26">+D14</f>
        <v>2021</v>
      </c>
      <c r="E25" s="3">
        <f t="shared" si="26"/>
        <v>2022</v>
      </c>
      <c r="F25" s="3">
        <f t="shared" si="26"/>
        <v>2023</v>
      </c>
      <c r="G25" s="3">
        <f t="shared" si="26"/>
        <v>2024</v>
      </c>
      <c r="H25" s="3">
        <f t="shared" si="26"/>
        <v>2025</v>
      </c>
      <c r="I25" s="3">
        <f t="shared" si="26"/>
        <v>2026</v>
      </c>
      <c r="J25" s="3">
        <f t="shared" si="26"/>
        <v>2027</v>
      </c>
      <c r="K25" s="3" t="s">
        <v>4</v>
      </c>
      <c r="L25" s="1"/>
      <c r="M25" s="279" t="s">
        <v>7</v>
      </c>
      <c r="N25" s="262" t="s">
        <v>8</v>
      </c>
      <c r="O25" s="262"/>
      <c r="P25" s="3">
        <f t="shared" ref="P25:V25" si="27">+P14</f>
        <v>2021</v>
      </c>
      <c r="Q25" s="3">
        <f t="shared" si="27"/>
        <v>2022</v>
      </c>
      <c r="R25" s="3">
        <f t="shared" si="27"/>
        <v>2023</v>
      </c>
      <c r="S25" s="3">
        <f t="shared" si="27"/>
        <v>2024</v>
      </c>
      <c r="T25" s="3">
        <f t="shared" si="27"/>
        <v>2025</v>
      </c>
      <c r="U25" s="3">
        <f t="shared" si="27"/>
        <v>2026</v>
      </c>
      <c r="V25" s="3">
        <f t="shared" si="27"/>
        <v>2027</v>
      </c>
      <c r="W25" s="3" t="s">
        <v>4</v>
      </c>
    </row>
    <row r="26" spans="1:25" x14ac:dyDescent="0.25">
      <c r="A26" s="280"/>
      <c r="B26" s="281"/>
      <c r="C26" s="282"/>
      <c r="D26" s="19"/>
      <c r="E26" s="19"/>
      <c r="F26" s="19"/>
      <c r="G26" s="19"/>
      <c r="H26" s="19"/>
      <c r="I26" s="19"/>
      <c r="J26" s="19"/>
      <c r="K26" s="11">
        <f>SUM(D26:J26)</f>
        <v>0</v>
      </c>
      <c r="L26" s="1"/>
      <c r="M26" s="280"/>
      <c r="N26" s="281"/>
      <c r="O26" s="282"/>
      <c r="P26" s="19"/>
      <c r="Q26" s="19"/>
      <c r="R26" s="19"/>
      <c r="S26" s="19"/>
      <c r="T26" s="19"/>
      <c r="U26" s="19"/>
      <c r="V26" s="19"/>
      <c r="W26" s="11">
        <f>SUM(P26:V26)</f>
        <v>0</v>
      </c>
    </row>
    <row r="27" spans="1:25" x14ac:dyDescent="0.25">
      <c r="A27" s="280"/>
      <c r="B27" s="275"/>
      <c r="C27" s="276"/>
      <c r="D27" s="19"/>
      <c r="E27" s="19"/>
      <c r="F27" s="19"/>
      <c r="G27" s="19"/>
      <c r="H27" s="19"/>
      <c r="I27" s="19"/>
      <c r="J27" s="19"/>
      <c r="K27" s="11">
        <f>SUM(D27:J27)</f>
        <v>0</v>
      </c>
      <c r="L27" s="1"/>
      <c r="M27" s="280"/>
      <c r="N27" s="275"/>
      <c r="O27" s="276"/>
      <c r="P27" s="19"/>
      <c r="Q27" s="19"/>
      <c r="R27" s="19"/>
      <c r="S27" s="19"/>
      <c r="T27" s="19"/>
      <c r="U27" s="19"/>
      <c r="V27" s="19"/>
      <c r="W27" s="11">
        <f>SUM(P27:V27)</f>
        <v>0</v>
      </c>
    </row>
    <row r="28" spans="1:25" x14ac:dyDescent="0.25">
      <c r="A28" s="280"/>
      <c r="B28" s="277"/>
      <c r="C28" s="278"/>
      <c r="D28" s="19"/>
      <c r="E28" s="19"/>
      <c r="F28" s="19"/>
      <c r="G28" s="19"/>
      <c r="H28" s="19"/>
      <c r="I28" s="19"/>
      <c r="J28" s="19"/>
      <c r="K28" s="11">
        <f>SUM(D28:J28)</f>
        <v>0</v>
      </c>
      <c r="L28" s="1"/>
      <c r="M28" s="280"/>
      <c r="N28" s="277"/>
      <c r="O28" s="278"/>
      <c r="P28" s="19"/>
      <c r="Q28" s="19"/>
      <c r="R28" s="19"/>
      <c r="S28" s="19"/>
      <c r="T28" s="19"/>
      <c r="U28" s="19"/>
      <c r="V28" s="19"/>
      <c r="W28" s="11">
        <f>SUM(P28:V28)</f>
        <v>0</v>
      </c>
      <c r="Y28" s="170"/>
    </row>
    <row r="29" spans="1:25" ht="15.75" thickBot="1" x14ac:dyDescent="0.3">
      <c r="A29" s="280"/>
      <c r="B29" s="6" t="s">
        <v>9</v>
      </c>
      <c r="C29" s="6"/>
      <c r="D29" s="18">
        <f t="shared" ref="D29:J29" si="28">ROUND(SUM(D26:D28),0)</f>
        <v>0</v>
      </c>
      <c r="E29" s="18">
        <f t="shared" si="28"/>
        <v>0</v>
      </c>
      <c r="F29" s="18">
        <f t="shared" si="28"/>
        <v>0</v>
      </c>
      <c r="G29" s="18">
        <f t="shared" si="28"/>
        <v>0</v>
      </c>
      <c r="H29" s="18">
        <f t="shared" si="28"/>
        <v>0</v>
      </c>
      <c r="I29" s="18">
        <f t="shared" si="28"/>
        <v>0</v>
      </c>
      <c r="J29" s="18">
        <f t="shared" si="28"/>
        <v>0</v>
      </c>
      <c r="K29" s="18">
        <f>SUM(D29:J29)</f>
        <v>0</v>
      </c>
      <c r="L29" s="1"/>
      <c r="M29" s="280"/>
      <c r="N29" s="6" t="s">
        <v>9</v>
      </c>
      <c r="O29" s="6"/>
      <c r="P29" s="18">
        <f t="shared" ref="P29:V29" si="29">ROUND(SUM(P26:P28),0)</f>
        <v>0</v>
      </c>
      <c r="Q29" s="18">
        <f t="shared" si="29"/>
        <v>0</v>
      </c>
      <c r="R29" s="18">
        <f t="shared" si="29"/>
        <v>0</v>
      </c>
      <c r="S29" s="18">
        <f t="shared" si="29"/>
        <v>0</v>
      </c>
      <c r="T29" s="18">
        <f t="shared" si="29"/>
        <v>0</v>
      </c>
      <c r="U29" s="18">
        <f t="shared" si="29"/>
        <v>0</v>
      </c>
      <c r="V29" s="18">
        <f t="shared" si="29"/>
        <v>0</v>
      </c>
      <c r="W29" s="18">
        <f>SUM(P29:V29)</f>
        <v>0</v>
      </c>
    </row>
    <row r="30" spans="1:25" x14ac:dyDescent="0.25">
      <c r="A30" s="279" t="s">
        <v>10</v>
      </c>
      <c r="B30" s="262" t="s">
        <v>11</v>
      </c>
      <c r="C30" s="262"/>
      <c r="D30" s="3">
        <f t="shared" ref="D30:J30" si="30">D4</f>
        <v>2021</v>
      </c>
      <c r="E30" s="3">
        <f t="shared" si="30"/>
        <v>2022</v>
      </c>
      <c r="F30" s="3">
        <f t="shared" si="30"/>
        <v>2023</v>
      </c>
      <c r="G30" s="3">
        <f t="shared" si="30"/>
        <v>2024</v>
      </c>
      <c r="H30" s="3">
        <f t="shared" si="30"/>
        <v>2025</v>
      </c>
      <c r="I30" s="3">
        <f t="shared" si="30"/>
        <v>2026</v>
      </c>
      <c r="J30" s="3">
        <f t="shared" si="30"/>
        <v>2027</v>
      </c>
      <c r="K30" s="3" t="s">
        <v>4</v>
      </c>
      <c r="L30" s="1"/>
      <c r="M30" s="279" t="s">
        <v>10</v>
      </c>
      <c r="N30" s="262" t="s">
        <v>11</v>
      </c>
      <c r="O30" s="262"/>
      <c r="P30" s="3">
        <f t="shared" ref="P30:V30" si="31">P4</f>
        <v>2021</v>
      </c>
      <c r="Q30" s="3">
        <f t="shared" si="31"/>
        <v>2022</v>
      </c>
      <c r="R30" s="3">
        <f t="shared" si="31"/>
        <v>2023</v>
      </c>
      <c r="S30" s="3">
        <f t="shared" si="31"/>
        <v>2024</v>
      </c>
      <c r="T30" s="3">
        <f t="shared" si="31"/>
        <v>2025</v>
      </c>
      <c r="U30" s="3">
        <f t="shared" si="31"/>
        <v>2026</v>
      </c>
      <c r="V30" s="3">
        <f t="shared" si="31"/>
        <v>2027</v>
      </c>
      <c r="W30" s="3" t="s">
        <v>4</v>
      </c>
    </row>
    <row r="31" spans="1:25" x14ac:dyDescent="0.25">
      <c r="A31" s="280"/>
      <c r="B31" s="281"/>
      <c r="C31" s="282"/>
      <c r="D31" s="19"/>
      <c r="E31" s="19"/>
      <c r="F31" s="19"/>
      <c r="G31" s="19"/>
      <c r="H31" s="19"/>
      <c r="I31" s="19"/>
      <c r="J31" s="19"/>
      <c r="K31" s="11">
        <f t="shared" ref="K31:K37" si="32">SUM(D31:J31)</f>
        <v>0</v>
      </c>
      <c r="L31" s="1"/>
      <c r="M31" s="280"/>
      <c r="N31" s="281"/>
      <c r="O31" s="282"/>
      <c r="P31" s="19"/>
      <c r="Q31" s="19"/>
      <c r="R31" s="19"/>
      <c r="S31" s="19"/>
      <c r="T31" s="19"/>
      <c r="U31" s="19"/>
      <c r="V31" s="19"/>
      <c r="W31" s="11">
        <f t="shared" ref="W31:W37" si="33">SUM(P31:V31)</f>
        <v>0</v>
      </c>
    </row>
    <row r="32" spans="1:25" x14ac:dyDescent="0.25">
      <c r="A32" s="280"/>
      <c r="B32" s="275"/>
      <c r="C32" s="276"/>
      <c r="D32" s="19"/>
      <c r="E32" s="19"/>
      <c r="F32" s="19"/>
      <c r="G32" s="19"/>
      <c r="H32" s="19"/>
      <c r="I32" s="19"/>
      <c r="J32" s="19"/>
      <c r="K32" s="11">
        <f t="shared" si="32"/>
        <v>0</v>
      </c>
      <c r="L32" s="1"/>
      <c r="M32" s="280"/>
      <c r="N32" s="275"/>
      <c r="O32" s="276"/>
      <c r="P32" s="19"/>
      <c r="Q32" s="19"/>
      <c r="R32" s="19"/>
      <c r="S32" s="19"/>
      <c r="T32" s="19"/>
      <c r="U32" s="19"/>
      <c r="V32" s="19"/>
      <c r="W32" s="11">
        <f t="shared" si="33"/>
        <v>0</v>
      </c>
    </row>
    <row r="33" spans="1:23" x14ac:dyDescent="0.25">
      <c r="A33" s="280"/>
      <c r="B33" s="263"/>
      <c r="C33" s="264"/>
      <c r="D33" s="19"/>
      <c r="E33" s="19"/>
      <c r="F33" s="19"/>
      <c r="G33" s="19"/>
      <c r="H33" s="19"/>
      <c r="I33" s="19"/>
      <c r="J33" s="19"/>
      <c r="K33" s="11">
        <f t="shared" si="32"/>
        <v>0</v>
      </c>
      <c r="L33" s="1"/>
      <c r="M33" s="280"/>
      <c r="N33" s="263"/>
      <c r="O33" s="264"/>
      <c r="P33" s="19"/>
      <c r="Q33" s="19"/>
      <c r="R33" s="19"/>
      <c r="S33" s="19"/>
      <c r="T33" s="19"/>
      <c r="U33" s="19"/>
      <c r="V33" s="19"/>
      <c r="W33" s="11">
        <f t="shared" si="33"/>
        <v>0</v>
      </c>
    </row>
    <row r="34" spans="1:23" x14ac:dyDescent="0.25">
      <c r="A34" s="280"/>
      <c r="B34" s="275"/>
      <c r="C34" s="276"/>
      <c r="D34" s="19"/>
      <c r="E34" s="19"/>
      <c r="F34" s="19"/>
      <c r="G34" s="19"/>
      <c r="H34" s="19"/>
      <c r="I34" s="19"/>
      <c r="J34" s="19"/>
      <c r="K34" s="11">
        <f t="shared" si="32"/>
        <v>0</v>
      </c>
      <c r="L34" s="1"/>
      <c r="M34" s="280"/>
      <c r="N34" s="275"/>
      <c r="O34" s="276"/>
      <c r="P34" s="19"/>
      <c r="Q34" s="19"/>
      <c r="R34" s="19"/>
      <c r="S34" s="19"/>
      <c r="T34" s="19"/>
      <c r="U34" s="19"/>
      <c r="V34" s="19"/>
      <c r="W34" s="11">
        <f t="shared" si="33"/>
        <v>0</v>
      </c>
    </row>
    <row r="35" spans="1:23" x14ac:dyDescent="0.25">
      <c r="A35" s="280"/>
      <c r="B35" s="275"/>
      <c r="C35" s="276"/>
      <c r="D35" s="19"/>
      <c r="E35" s="19"/>
      <c r="F35" s="19"/>
      <c r="G35" s="19"/>
      <c r="H35" s="19"/>
      <c r="I35" s="19"/>
      <c r="J35" s="19"/>
      <c r="K35" s="11">
        <f t="shared" si="32"/>
        <v>0</v>
      </c>
      <c r="L35" s="1"/>
      <c r="M35" s="280"/>
      <c r="N35" s="275"/>
      <c r="O35" s="276"/>
      <c r="P35" s="19"/>
      <c r="Q35" s="19"/>
      <c r="R35" s="19"/>
      <c r="S35" s="19"/>
      <c r="T35" s="19"/>
      <c r="U35" s="19"/>
      <c r="V35" s="19"/>
      <c r="W35" s="11">
        <f t="shared" si="33"/>
        <v>0</v>
      </c>
    </row>
    <row r="36" spans="1:23" x14ac:dyDescent="0.25">
      <c r="A36" s="280"/>
      <c r="B36" s="277"/>
      <c r="C36" s="278"/>
      <c r="D36" s="19"/>
      <c r="E36" s="19"/>
      <c r="F36" s="19"/>
      <c r="G36" s="19"/>
      <c r="H36" s="19"/>
      <c r="I36" s="19"/>
      <c r="J36" s="19"/>
      <c r="K36" s="11">
        <f t="shared" si="32"/>
        <v>0</v>
      </c>
      <c r="L36" s="1"/>
      <c r="M36" s="280"/>
      <c r="N36" s="277"/>
      <c r="O36" s="278"/>
      <c r="P36" s="19"/>
      <c r="Q36" s="19"/>
      <c r="R36" s="19"/>
      <c r="S36" s="19"/>
      <c r="T36" s="19"/>
      <c r="U36" s="19"/>
      <c r="V36" s="19"/>
      <c r="W36" s="11">
        <f t="shared" si="33"/>
        <v>0</v>
      </c>
    </row>
    <row r="37" spans="1:23" ht="15.75" thickBot="1" x14ac:dyDescent="0.3">
      <c r="A37" s="280"/>
      <c r="B37" s="6" t="s">
        <v>12</v>
      </c>
      <c r="C37" s="6"/>
      <c r="D37" s="18">
        <f t="shared" ref="D37:J37" si="34">ROUND(SUM(D31:D36),0)</f>
        <v>0</v>
      </c>
      <c r="E37" s="18">
        <f t="shared" si="34"/>
        <v>0</v>
      </c>
      <c r="F37" s="18">
        <f t="shared" si="34"/>
        <v>0</v>
      </c>
      <c r="G37" s="18">
        <f t="shared" si="34"/>
        <v>0</v>
      </c>
      <c r="H37" s="18">
        <f t="shared" si="34"/>
        <v>0</v>
      </c>
      <c r="I37" s="18">
        <f t="shared" si="34"/>
        <v>0</v>
      </c>
      <c r="J37" s="18">
        <f t="shared" si="34"/>
        <v>0</v>
      </c>
      <c r="K37" s="18">
        <f t="shared" si="32"/>
        <v>0</v>
      </c>
      <c r="L37" s="1"/>
      <c r="M37" s="280"/>
      <c r="N37" s="6" t="s">
        <v>12</v>
      </c>
      <c r="O37" s="6"/>
      <c r="P37" s="18">
        <f t="shared" ref="P37:V37" si="35">ROUND(SUM(P31:P36),0)</f>
        <v>0</v>
      </c>
      <c r="Q37" s="18">
        <f t="shared" si="35"/>
        <v>0</v>
      </c>
      <c r="R37" s="18">
        <f t="shared" si="35"/>
        <v>0</v>
      </c>
      <c r="S37" s="18">
        <f t="shared" si="35"/>
        <v>0</v>
      </c>
      <c r="T37" s="18">
        <f t="shared" si="35"/>
        <v>0</v>
      </c>
      <c r="U37" s="18">
        <f t="shared" si="35"/>
        <v>0</v>
      </c>
      <c r="V37" s="18">
        <f t="shared" si="35"/>
        <v>0</v>
      </c>
      <c r="W37" s="18">
        <f t="shared" si="33"/>
        <v>0</v>
      </c>
    </row>
    <row r="38" spans="1:23" x14ac:dyDescent="0.25">
      <c r="A38" s="272" t="s">
        <v>13</v>
      </c>
      <c r="B38" s="262"/>
      <c r="C38" s="262"/>
      <c r="D38" s="3">
        <f t="shared" ref="D38:J38" si="36">D4</f>
        <v>2021</v>
      </c>
      <c r="E38" s="3">
        <f t="shared" si="36"/>
        <v>2022</v>
      </c>
      <c r="F38" s="3">
        <f t="shared" si="36"/>
        <v>2023</v>
      </c>
      <c r="G38" s="3">
        <f t="shared" si="36"/>
        <v>2024</v>
      </c>
      <c r="H38" s="3">
        <f t="shared" si="36"/>
        <v>2025</v>
      </c>
      <c r="I38" s="3">
        <f t="shared" si="36"/>
        <v>2026</v>
      </c>
      <c r="J38" s="3">
        <f t="shared" si="36"/>
        <v>2027</v>
      </c>
      <c r="K38" s="3" t="s">
        <v>2</v>
      </c>
      <c r="L38" s="1"/>
      <c r="M38" s="272" t="s">
        <v>13</v>
      </c>
      <c r="N38" s="262"/>
      <c r="O38" s="262"/>
      <c r="P38" s="3">
        <f t="shared" ref="P38:V38" si="37">P4</f>
        <v>2021</v>
      </c>
      <c r="Q38" s="3">
        <f t="shared" si="37"/>
        <v>2022</v>
      </c>
      <c r="R38" s="3">
        <f t="shared" si="37"/>
        <v>2023</v>
      </c>
      <c r="S38" s="3">
        <f t="shared" si="37"/>
        <v>2024</v>
      </c>
      <c r="T38" s="3">
        <f t="shared" si="37"/>
        <v>2025</v>
      </c>
      <c r="U38" s="3">
        <f t="shared" si="37"/>
        <v>2026</v>
      </c>
      <c r="V38" s="3">
        <f t="shared" si="37"/>
        <v>2027</v>
      </c>
      <c r="W38" s="3" t="s">
        <v>2</v>
      </c>
    </row>
    <row r="39" spans="1:23" x14ac:dyDescent="0.25">
      <c r="A39" s="273"/>
      <c r="B39" s="20" t="s">
        <v>14</v>
      </c>
      <c r="C39" s="20"/>
      <c r="D39" s="11">
        <f t="shared" ref="D39:J39" si="38">D24+D29+D37</f>
        <v>0</v>
      </c>
      <c r="E39" s="11">
        <f t="shared" si="38"/>
        <v>0</v>
      </c>
      <c r="F39" s="11">
        <f t="shared" si="38"/>
        <v>0</v>
      </c>
      <c r="G39" s="11">
        <f t="shared" si="38"/>
        <v>0</v>
      </c>
      <c r="H39" s="11">
        <f t="shared" si="38"/>
        <v>0</v>
      </c>
      <c r="I39" s="11">
        <f>I24+I29+I37</f>
        <v>0</v>
      </c>
      <c r="J39" s="11">
        <f t="shared" si="38"/>
        <v>0</v>
      </c>
      <c r="K39" s="11">
        <f>SUM(D39:J39)</f>
        <v>0</v>
      </c>
      <c r="L39" s="1"/>
      <c r="M39" s="273"/>
      <c r="N39" s="20" t="s">
        <v>14</v>
      </c>
      <c r="O39" s="20"/>
      <c r="P39" s="11">
        <f t="shared" ref="P39:V39" si="39">P24+P29+P37</f>
        <v>0</v>
      </c>
      <c r="Q39" s="11">
        <f t="shared" si="39"/>
        <v>0</v>
      </c>
      <c r="R39" s="11">
        <f t="shared" si="39"/>
        <v>0</v>
      </c>
      <c r="S39" s="11">
        <f t="shared" si="39"/>
        <v>0</v>
      </c>
      <c r="T39" s="11">
        <f>T24+T29+T37</f>
        <v>0</v>
      </c>
      <c r="U39" s="11">
        <f t="shared" si="39"/>
        <v>0</v>
      </c>
      <c r="V39" s="11">
        <f t="shared" si="39"/>
        <v>0</v>
      </c>
      <c r="W39" s="11">
        <f>SUM(P39:V39)</f>
        <v>0</v>
      </c>
    </row>
    <row r="40" spans="1:23" x14ac:dyDescent="0.25">
      <c r="A40" s="273"/>
      <c r="B40" s="20" t="s">
        <v>15</v>
      </c>
      <c r="C40" s="265">
        <v>0</v>
      </c>
      <c r="D40" s="11">
        <f>D39*$C$40</f>
        <v>0</v>
      </c>
      <c r="E40" s="11">
        <f t="shared" ref="E40:J40" si="40">E39*$C$40</f>
        <v>0</v>
      </c>
      <c r="F40" s="11">
        <f t="shared" si="40"/>
        <v>0</v>
      </c>
      <c r="G40" s="11">
        <f t="shared" si="40"/>
        <v>0</v>
      </c>
      <c r="H40" s="11">
        <f t="shared" si="40"/>
        <v>0</v>
      </c>
      <c r="I40" s="11">
        <f>I39*$C$40</f>
        <v>0</v>
      </c>
      <c r="J40" s="11">
        <f t="shared" si="40"/>
        <v>0</v>
      </c>
      <c r="K40" s="11">
        <f>SUM(D40:J40)</f>
        <v>0</v>
      </c>
      <c r="L40" s="1"/>
      <c r="M40" s="273"/>
      <c r="N40" s="20" t="s">
        <v>15</v>
      </c>
      <c r="O40" s="21">
        <f>$C$40</f>
        <v>0</v>
      </c>
      <c r="P40" s="11">
        <f>P39*$O$40</f>
        <v>0</v>
      </c>
      <c r="Q40" s="11">
        <f t="shared" ref="Q40:V40" si="41">Q39*$O$40</f>
        <v>0</v>
      </c>
      <c r="R40" s="11">
        <f t="shared" si="41"/>
        <v>0</v>
      </c>
      <c r="S40" s="11">
        <f t="shared" si="41"/>
        <v>0</v>
      </c>
      <c r="T40" s="11">
        <f>T39*$O$40</f>
        <v>0</v>
      </c>
      <c r="U40" s="11">
        <f t="shared" si="41"/>
        <v>0</v>
      </c>
      <c r="V40" s="11">
        <f t="shared" si="41"/>
        <v>0</v>
      </c>
      <c r="W40" s="11">
        <f>SUM(P40:V40)</f>
        <v>0</v>
      </c>
    </row>
    <row r="41" spans="1:23" ht="15.75" thickBot="1" x14ac:dyDescent="0.3">
      <c r="A41" s="274"/>
      <c r="B41" s="6" t="s">
        <v>16</v>
      </c>
      <c r="C41" s="6"/>
      <c r="D41" s="18">
        <f t="shared" ref="D41:J41" si="42">SUM(D39:D40)</f>
        <v>0</v>
      </c>
      <c r="E41" s="18">
        <f t="shared" si="42"/>
        <v>0</v>
      </c>
      <c r="F41" s="18">
        <f t="shared" si="42"/>
        <v>0</v>
      </c>
      <c r="G41" s="18">
        <f t="shared" si="42"/>
        <v>0</v>
      </c>
      <c r="H41" s="18">
        <f t="shared" si="42"/>
        <v>0</v>
      </c>
      <c r="I41" s="18">
        <f t="shared" si="42"/>
        <v>0</v>
      </c>
      <c r="J41" s="18">
        <f t="shared" si="42"/>
        <v>0</v>
      </c>
      <c r="K41" s="18">
        <f>SUM(D41:J41)</f>
        <v>0</v>
      </c>
      <c r="L41" s="1"/>
      <c r="M41" s="274"/>
      <c r="N41" s="6" t="s">
        <v>16</v>
      </c>
      <c r="O41" s="6"/>
      <c r="P41" s="18">
        <f t="shared" ref="P41:V41" si="43">SUM(P39:P40)</f>
        <v>0</v>
      </c>
      <c r="Q41" s="18">
        <f t="shared" si="43"/>
        <v>0</v>
      </c>
      <c r="R41" s="18">
        <f t="shared" si="43"/>
        <v>0</v>
      </c>
      <c r="S41" s="18">
        <f t="shared" si="43"/>
        <v>0</v>
      </c>
      <c r="T41" s="18">
        <f t="shared" si="43"/>
        <v>0</v>
      </c>
      <c r="U41" s="18">
        <f t="shared" si="43"/>
        <v>0</v>
      </c>
      <c r="V41" s="18">
        <f t="shared" si="43"/>
        <v>0</v>
      </c>
      <c r="W41" s="18">
        <f>SUM(P41:V41)</f>
        <v>0</v>
      </c>
    </row>
  </sheetData>
  <mergeCells count="46">
    <mergeCell ref="B36:C36"/>
    <mergeCell ref="N36:O36"/>
    <mergeCell ref="A38:A41"/>
    <mergeCell ref="M38:M41"/>
    <mergeCell ref="A30:A37"/>
    <mergeCell ref="M30:M37"/>
    <mergeCell ref="B31:C31"/>
    <mergeCell ref="N31:O31"/>
    <mergeCell ref="B32:C32"/>
    <mergeCell ref="N32:O32"/>
    <mergeCell ref="B34:C34"/>
    <mergeCell ref="N34:O34"/>
    <mergeCell ref="B35:C35"/>
    <mergeCell ref="N35:O35"/>
    <mergeCell ref="B12:C12"/>
    <mergeCell ref="N12:O12"/>
    <mergeCell ref="A25:A29"/>
    <mergeCell ref="M25:M29"/>
    <mergeCell ref="B26:C26"/>
    <mergeCell ref="N26:O26"/>
    <mergeCell ref="B27:C27"/>
    <mergeCell ref="N27:O27"/>
    <mergeCell ref="B28:C28"/>
    <mergeCell ref="N28:O28"/>
    <mergeCell ref="B9:C9"/>
    <mergeCell ref="N9:O9"/>
    <mergeCell ref="B10:C10"/>
    <mergeCell ref="N10:O10"/>
    <mergeCell ref="B11:C11"/>
    <mergeCell ref="N11:O11"/>
    <mergeCell ref="Y6:Y8"/>
    <mergeCell ref="B1:C1"/>
    <mergeCell ref="A3:K3"/>
    <mergeCell ref="M3:W3"/>
    <mergeCell ref="A4:A24"/>
    <mergeCell ref="B4:C4"/>
    <mergeCell ref="M4:M24"/>
    <mergeCell ref="N4:O4"/>
    <mergeCell ref="B5:C5"/>
    <mergeCell ref="N5:O5"/>
    <mergeCell ref="B6:C6"/>
    <mergeCell ref="N6:O6"/>
    <mergeCell ref="B7:C7"/>
    <mergeCell ref="N7:O7"/>
    <mergeCell ref="B8:C8"/>
    <mergeCell ref="N8:O8"/>
  </mergeCells>
  <dataValidations count="1">
    <dataValidation type="list" allowBlank="1" showInputMessage="1" showErrorMessage="1" sqref="B4:C4 N4:O4" xr:uid="{00000000-0002-0000-0100-000000000000}">
      <formula1>Monthsorhours</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17469B6D-07A9-4FBB-BA72-60E21513D8E8}">
            <xm:f>AND(AU!$D$1="FP2",AU!$K$39&gt;4300000)</xm:f>
            <x14:dxf>
              <fill>
                <patternFill>
                  <bgColor rgb="FFFF0000"/>
                </patternFill>
              </fill>
            </x14:dxf>
          </x14:cfRule>
          <x14:cfRule type="expression" priority="2" id="{5D8DA771-2845-459C-85C3-D3691487BB94}">
            <xm:f>AND(AU!$D$1="FP1",AU!$K$39&gt;2000000)</xm:f>
            <x14:dxf>
              <fill>
                <patternFill>
                  <bgColor rgb="FFFF0000"/>
                </patternFill>
              </fill>
            </x14:dxf>
          </x14:cfRule>
          <xm:sqref>K39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Lister!$C$2:$C$3</xm:f>
          </x14:formula1>
          <xm:sqref>D1:D2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1"/>
  <sheetViews>
    <sheetView showGridLines="0" zoomScale="80" zoomScaleNormal="80" workbookViewId="0">
      <selection activeCell="AB14" sqref="AB14"/>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84" t="s">
        <v>126</v>
      </c>
      <c r="C1" s="284"/>
      <c r="D1" s="261" t="s">
        <v>127</v>
      </c>
    </row>
    <row r="2" spans="1:25" ht="15.75" customHeight="1" thickBot="1" x14ac:dyDescent="0.3">
      <c r="B2" s="168"/>
      <c r="C2" s="168"/>
      <c r="D2" s="167"/>
    </row>
    <row r="3" spans="1:25" ht="27" thickBot="1" x14ac:dyDescent="0.3">
      <c r="A3" s="285" t="s">
        <v>38</v>
      </c>
      <c r="B3" s="286"/>
      <c r="C3" s="286"/>
      <c r="D3" s="286"/>
      <c r="E3" s="286"/>
      <c r="F3" s="286"/>
      <c r="G3" s="286"/>
      <c r="H3" s="286"/>
      <c r="I3" s="286"/>
      <c r="J3" s="286"/>
      <c r="K3" s="287"/>
      <c r="L3" s="1"/>
      <c r="M3" s="288" t="s">
        <v>39</v>
      </c>
      <c r="N3" s="289"/>
      <c r="O3" s="289"/>
      <c r="P3" s="289"/>
      <c r="Q3" s="289"/>
      <c r="R3" s="289"/>
      <c r="S3" s="289"/>
      <c r="T3" s="289"/>
      <c r="U3" s="289"/>
      <c r="V3" s="289"/>
      <c r="W3" s="290"/>
      <c r="Y3" s="28" t="s">
        <v>27</v>
      </c>
    </row>
    <row r="4" spans="1:25" x14ac:dyDescent="0.25">
      <c r="A4" s="279" t="s">
        <v>0</v>
      </c>
      <c r="B4" s="291" t="s">
        <v>1</v>
      </c>
      <c r="C4" s="292"/>
      <c r="D4" s="2">
        <v>2021</v>
      </c>
      <c r="E4" s="2">
        <v>2022</v>
      </c>
      <c r="F4" s="2">
        <v>2023</v>
      </c>
      <c r="G4" s="2">
        <v>2024</v>
      </c>
      <c r="H4" s="2">
        <v>2025</v>
      </c>
      <c r="I4" s="2">
        <v>2026</v>
      </c>
      <c r="J4" s="2">
        <v>2027</v>
      </c>
      <c r="K4" s="3" t="s">
        <v>2</v>
      </c>
      <c r="L4" s="1"/>
      <c r="M4" s="279" t="s">
        <v>0</v>
      </c>
      <c r="N4" s="291" t="s">
        <v>1</v>
      </c>
      <c r="O4" s="292"/>
      <c r="P4" s="2">
        <v>2021</v>
      </c>
      <c r="Q4" s="2">
        <v>2022</v>
      </c>
      <c r="R4" s="2">
        <v>2023</v>
      </c>
      <c r="S4" s="2">
        <v>2024</v>
      </c>
      <c r="T4" s="2">
        <v>2025</v>
      </c>
      <c r="U4" s="2">
        <v>2026</v>
      </c>
      <c r="V4" s="2">
        <v>2027</v>
      </c>
      <c r="W4" s="3" t="s">
        <v>2</v>
      </c>
      <c r="Y4" t="s">
        <v>129</v>
      </c>
    </row>
    <row r="5" spans="1:25" ht="15" customHeight="1" x14ac:dyDescent="0.25">
      <c r="A5" s="280"/>
      <c r="B5" s="281" t="s">
        <v>18</v>
      </c>
      <c r="C5" s="282"/>
      <c r="D5" s="4"/>
      <c r="E5" s="4"/>
      <c r="F5" s="4"/>
      <c r="G5" s="4"/>
      <c r="H5" s="4"/>
      <c r="I5" s="4"/>
      <c r="J5" s="4"/>
      <c r="K5" s="5">
        <f>SUM(D5:J5)</f>
        <v>0</v>
      </c>
      <c r="L5" s="1"/>
      <c r="M5" s="280"/>
      <c r="N5" s="281" t="s">
        <v>24</v>
      </c>
      <c r="O5" s="282"/>
      <c r="P5" s="4"/>
      <c r="Q5" s="4"/>
      <c r="R5" s="4"/>
      <c r="S5" s="4"/>
      <c r="T5" s="4"/>
      <c r="U5" s="4"/>
      <c r="V5" s="4"/>
      <c r="W5" s="5">
        <f>SUM(P5:V5)</f>
        <v>0</v>
      </c>
      <c r="Y5" t="s">
        <v>174</v>
      </c>
    </row>
    <row r="6" spans="1:25" ht="15" customHeight="1" x14ac:dyDescent="0.25">
      <c r="A6" s="280"/>
      <c r="B6" s="275" t="s">
        <v>19</v>
      </c>
      <c r="C6" s="276"/>
      <c r="D6" s="4"/>
      <c r="E6" s="4"/>
      <c r="F6" s="4"/>
      <c r="G6" s="4"/>
      <c r="H6" s="4"/>
      <c r="I6" s="4"/>
      <c r="J6" s="4"/>
      <c r="K6" s="5">
        <f t="shared" ref="K6:K12" si="0">SUM(D6:J6)</f>
        <v>0</v>
      </c>
      <c r="L6" s="1"/>
      <c r="M6" s="280"/>
      <c r="N6" s="275" t="s">
        <v>25</v>
      </c>
      <c r="O6" s="276"/>
      <c r="P6" s="4"/>
      <c r="Q6" s="4"/>
      <c r="R6" s="4"/>
      <c r="S6" s="4"/>
      <c r="T6" s="4"/>
      <c r="U6" s="4"/>
      <c r="V6" s="4"/>
      <c r="W6" s="5">
        <f t="shared" ref="W6:W12" si="1">SUM(P6:V6)</f>
        <v>0</v>
      </c>
      <c r="Y6" s="283" t="s">
        <v>177</v>
      </c>
    </row>
    <row r="7" spans="1:25" x14ac:dyDescent="0.25">
      <c r="A7" s="280"/>
      <c r="B7" s="275" t="s">
        <v>20</v>
      </c>
      <c r="C7" s="276"/>
      <c r="D7" s="4"/>
      <c r="E7" s="4"/>
      <c r="F7" s="4"/>
      <c r="G7" s="4"/>
      <c r="H7" s="4"/>
      <c r="I7" s="4"/>
      <c r="J7" s="4"/>
      <c r="K7" s="5">
        <f t="shared" si="0"/>
        <v>0</v>
      </c>
      <c r="L7" s="1"/>
      <c r="M7" s="280"/>
      <c r="N7" s="275" t="s">
        <v>26</v>
      </c>
      <c r="O7" s="276"/>
      <c r="P7" s="4"/>
      <c r="Q7" s="4"/>
      <c r="R7" s="4"/>
      <c r="S7" s="4"/>
      <c r="T7" s="4"/>
      <c r="U7" s="4"/>
      <c r="V7" s="4"/>
      <c r="W7" s="5">
        <f t="shared" si="1"/>
        <v>0</v>
      </c>
      <c r="Y7" s="283"/>
    </row>
    <row r="8" spans="1:25" x14ac:dyDescent="0.25">
      <c r="A8" s="280"/>
      <c r="B8" s="275" t="s">
        <v>21</v>
      </c>
      <c r="C8" s="276"/>
      <c r="D8" s="4"/>
      <c r="E8" s="4"/>
      <c r="F8" s="4"/>
      <c r="G8" s="4"/>
      <c r="H8" s="4"/>
      <c r="I8" s="4"/>
      <c r="J8" s="4"/>
      <c r="K8" s="5">
        <f t="shared" si="0"/>
        <v>0</v>
      </c>
      <c r="L8" s="1"/>
      <c r="M8" s="280"/>
      <c r="N8" s="275"/>
      <c r="O8" s="276"/>
      <c r="P8" s="4"/>
      <c r="Q8" s="4"/>
      <c r="R8" s="4"/>
      <c r="S8" s="4"/>
      <c r="T8" s="4"/>
      <c r="U8" s="4"/>
      <c r="V8" s="4"/>
      <c r="W8" s="5">
        <f t="shared" si="1"/>
        <v>0</v>
      </c>
      <c r="Y8" s="283"/>
    </row>
    <row r="9" spans="1:25" x14ac:dyDescent="0.25">
      <c r="A9" s="280"/>
      <c r="B9" s="275" t="s">
        <v>22</v>
      </c>
      <c r="C9" s="276"/>
      <c r="D9" s="4"/>
      <c r="E9" s="4"/>
      <c r="F9" s="4"/>
      <c r="G9" s="4"/>
      <c r="H9" s="4"/>
      <c r="I9" s="4"/>
      <c r="J9" s="4"/>
      <c r="K9" s="5">
        <f t="shared" si="0"/>
        <v>0</v>
      </c>
      <c r="L9" s="1"/>
      <c r="M9" s="280"/>
      <c r="N9" s="275"/>
      <c r="O9" s="276"/>
      <c r="P9" s="4"/>
      <c r="Q9" s="4"/>
      <c r="R9" s="4"/>
      <c r="S9" s="4"/>
      <c r="T9" s="4"/>
      <c r="U9" s="4"/>
      <c r="V9" s="4"/>
      <c r="W9" s="5">
        <f t="shared" si="1"/>
        <v>0</v>
      </c>
    </row>
    <row r="10" spans="1:25" x14ac:dyDescent="0.25">
      <c r="A10" s="280"/>
      <c r="B10" s="275" t="s">
        <v>23</v>
      </c>
      <c r="C10" s="276"/>
      <c r="D10" s="4"/>
      <c r="E10" s="4"/>
      <c r="F10" s="4"/>
      <c r="G10" s="4"/>
      <c r="H10" s="4"/>
      <c r="I10" s="4"/>
      <c r="J10" s="4"/>
      <c r="K10" s="5">
        <f t="shared" si="0"/>
        <v>0</v>
      </c>
      <c r="L10" s="1"/>
      <c r="M10" s="280"/>
      <c r="N10" s="275"/>
      <c r="O10" s="276"/>
      <c r="P10" s="4"/>
      <c r="Q10" s="4"/>
      <c r="R10" s="4"/>
      <c r="S10" s="4"/>
      <c r="T10" s="4"/>
      <c r="U10" s="4"/>
      <c r="V10" s="4"/>
      <c r="W10" s="5">
        <f t="shared" si="1"/>
        <v>0</v>
      </c>
      <c r="Y10" s="28" t="s">
        <v>28</v>
      </c>
    </row>
    <row r="11" spans="1:25" x14ac:dyDescent="0.25">
      <c r="A11" s="280"/>
      <c r="B11" s="275"/>
      <c r="C11" s="276"/>
      <c r="D11" s="4"/>
      <c r="E11" s="4"/>
      <c r="F11" s="4"/>
      <c r="G11" s="4"/>
      <c r="H11" s="4"/>
      <c r="I11" s="4"/>
      <c r="J11" s="4"/>
      <c r="K11" s="5">
        <f t="shared" si="0"/>
        <v>0</v>
      </c>
      <c r="L11" s="1"/>
      <c r="M11" s="280"/>
      <c r="N11" s="275"/>
      <c r="O11" s="276"/>
      <c r="P11" s="4"/>
      <c r="Q11" s="4"/>
      <c r="R11" s="4"/>
      <c r="S11" s="4"/>
      <c r="T11" s="4"/>
      <c r="U11" s="4"/>
      <c r="V11" s="4"/>
      <c r="W11" s="5">
        <f t="shared" si="1"/>
        <v>0</v>
      </c>
      <c r="Y11" t="s">
        <v>37</v>
      </c>
    </row>
    <row r="12" spans="1:25" x14ac:dyDescent="0.25">
      <c r="A12" s="280"/>
      <c r="B12" s="277"/>
      <c r="C12" s="278"/>
      <c r="D12" s="4"/>
      <c r="E12" s="4"/>
      <c r="F12" s="4"/>
      <c r="G12" s="4"/>
      <c r="H12" s="4"/>
      <c r="I12" s="4"/>
      <c r="J12" s="4"/>
      <c r="K12" s="5">
        <f t="shared" si="0"/>
        <v>0</v>
      </c>
      <c r="L12" s="1"/>
      <c r="M12" s="280"/>
      <c r="N12" s="277"/>
      <c r="O12" s="278"/>
      <c r="P12" s="4"/>
      <c r="Q12" s="4"/>
      <c r="R12" s="4"/>
      <c r="S12" s="4"/>
      <c r="T12" s="4"/>
      <c r="U12" s="4"/>
      <c r="V12" s="4"/>
      <c r="W12" s="5">
        <f t="shared" si="1"/>
        <v>0</v>
      </c>
      <c r="Y12" t="s">
        <v>29</v>
      </c>
    </row>
    <row r="13" spans="1:25" ht="15.75" thickBot="1" x14ac:dyDescent="0.3">
      <c r="A13" s="280"/>
      <c r="B13" s="6" t="str">
        <f>IF(B4="Personnel - man months","Total man months","Total man hours")</f>
        <v>Total man months</v>
      </c>
      <c r="C13" s="6"/>
      <c r="D13" s="7">
        <f t="shared" ref="D13:J13" si="2">SUM(D5:D12)</f>
        <v>0</v>
      </c>
      <c r="E13" s="7">
        <f t="shared" si="2"/>
        <v>0</v>
      </c>
      <c r="F13" s="7">
        <f t="shared" si="2"/>
        <v>0</v>
      </c>
      <c r="G13" s="7">
        <f t="shared" si="2"/>
        <v>0</v>
      </c>
      <c r="H13" s="7">
        <f t="shared" si="2"/>
        <v>0</v>
      </c>
      <c r="I13" s="7"/>
      <c r="J13" s="7">
        <f t="shared" si="2"/>
        <v>0</v>
      </c>
      <c r="K13" s="7">
        <f>SUM(D13:J13)</f>
        <v>0</v>
      </c>
      <c r="L13" s="1"/>
      <c r="M13" s="280"/>
      <c r="N13" s="6" t="str">
        <f>IF(N4="Personnel - man months","Total man months","Total man hours")</f>
        <v>Total man months</v>
      </c>
      <c r="O13" s="6"/>
      <c r="P13" s="7">
        <f t="shared" ref="P13:V13" si="3">SUM(P5:P12)</f>
        <v>0</v>
      </c>
      <c r="Q13" s="7">
        <f t="shared" si="3"/>
        <v>0</v>
      </c>
      <c r="R13" s="7">
        <f t="shared" si="3"/>
        <v>0</v>
      </c>
      <c r="S13" s="7">
        <f t="shared" si="3"/>
        <v>0</v>
      </c>
      <c r="T13" s="7">
        <f t="shared" si="3"/>
        <v>0</v>
      </c>
      <c r="U13" s="7">
        <f t="shared" si="3"/>
        <v>0</v>
      </c>
      <c r="V13" s="7">
        <f t="shared" si="3"/>
        <v>0</v>
      </c>
      <c r="W13" s="7">
        <f>SUM(P13:V13)</f>
        <v>0</v>
      </c>
      <c r="Y13" t="s">
        <v>35</v>
      </c>
    </row>
    <row r="14" spans="1:25" x14ac:dyDescent="0.25">
      <c r="A14" s="280"/>
      <c r="B14" s="262" t="s">
        <v>3</v>
      </c>
      <c r="C14" s="262" t="s">
        <v>34</v>
      </c>
      <c r="D14" s="3">
        <f t="shared" ref="D14:J14" si="4">+D4</f>
        <v>2021</v>
      </c>
      <c r="E14" s="3">
        <f t="shared" si="4"/>
        <v>2022</v>
      </c>
      <c r="F14" s="3">
        <f t="shared" si="4"/>
        <v>2023</v>
      </c>
      <c r="G14" s="3">
        <f t="shared" si="4"/>
        <v>2024</v>
      </c>
      <c r="H14" s="3">
        <f t="shared" si="4"/>
        <v>2025</v>
      </c>
      <c r="I14" s="3">
        <f t="shared" si="4"/>
        <v>2026</v>
      </c>
      <c r="J14" s="3">
        <f t="shared" si="4"/>
        <v>2027</v>
      </c>
      <c r="K14" s="3" t="s">
        <v>4</v>
      </c>
      <c r="L14" s="1"/>
      <c r="M14" s="280"/>
      <c r="N14" s="262" t="s">
        <v>3</v>
      </c>
      <c r="O14" s="262" t="s">
        <v>34</v>
      </c>
      <c r="P14" s="3">
        <f t="shared" ref="P14:V14" si="5">+P4</f>
        <v>2021</v>
      </c>
      <c r="Q14" s="3">
        <f t="shared" si="5"/>
        <v>2022</v>
      </c>
      <c r="R14" s="3">
        <f t="shared" si="5"/>
        <v>2023</v>
      </c>
      <c r="S14" s="3">
        <f t="shared" si="5"/>
        <v>2024</v>
      </c>
      <c r="T14" s="3">
        <f t="shared" si="5"/>
        <v>2025</v>
      </c>
      <c r="U14" s="3">
        <f t="shared" si="5"/>
        <v>2026</v>
      </c>
      <c r="V14" s="3">
        <f t="shared" si="5"/>
        <v>2027</v>
      </c>
      <c r="W14" s="3" t="s">
        <v>4</v>
      </c>
      <c r="Y14" t="s">
        <v>36</v>
      </c>
    </row>
    <row r="15" spans="1:25" x14ac:dyDescent="0.25">
      <c r="A15" s="280"/>
      <c r="B15" s="9" t="str">
        <f>B5</f>
        <v>Postdoc NN</v>
      </c>
      <c r="C15" s="10">
        <v>44920</v>
      </c>
      <c r="D15" s="11">
        <f>(C15*(1+$C$23))*D5</f>
        <v>0</v>
      </c>
      <c r="E15" s="11">
        <f>(C15*(1+$C$23)^2)*E5</f>
        <v>0</v>
      </c>
      <c r="F15" s="11">
        <f>(C15*(1+$C$23)^3)*F5</f>
        <v>0</v>
      </c>
      <c r="G15" s="11">
        <f>(C15*(1+$C$23)^4)*G5</f>
        <v>0</v>
      </c>
      <c r="H15" s="11">
        <f>(C15*(1+$C$23)^5)*H5</f>
        <v>0</v>
      </c>
      <c r="I15" s="11">
        <f>(C15*(1+$C$23)^5)*I5</f>
        <v>0</v>
      </c>
      <c r="J15" s="11">
        <f>(C15*(1+$C$23)^6)*J5</f>
        <v>0</v>
      </c>
      <c r="K15" s="11">
        <f>SUM(D15:J15)</f>
        <v>0</v>
      </c>
      <c r="L15" s="12"/>
      <c r="M15" s="280"/>
      <c r="N15" s="9" t="str">
        <f>N5</f>
        <v>Prof.</v>
      </c>
      <c r="O15" s="10">
        <v>71446</v>
      </c>
      <c r="P15" s="11">
        <f>(O15*(1+$O$23))*P5</f>
        <v>0</v>
      </c>
      <c r="Q15" s="11">
        <f>(O15*(1+$O$23)^2)*Q5</f>
        <v>0</v>
      </c>
      <c r="R15" s="11">
        <f>(O15*(1+$O$23)^3)*R5</f>
        <v>0</v>
      </c>
      <c r="S15" s="11">
        <f>(O15*(1+$O$23)^4)*S5</f>
        <v>0</v>
      </c>
      <c r="T15" s="11">
        <f>(O15*(1+$O$23)^4)*T5</f>
        <v>0</v>
      </c>
      <c r="U15" s="11">
        <f>(O15*(1+$O$23)^5)*U5</f>
        <v>0</v>
      </c>
      <c r="V15" s="11">
        <f>(O15*(1+$O$23)^6)*V5</f>
        <v>0</v>
      </c>
      <c r="W15" s="11">
        <f>SUM(P15:V15)</f>
        <v>0</v>
      </c>
    </row>
    <row r="16" spans="1:25" x14ac:dyDescent="0.25">
      <c r="A16" s="280"/>
      <c r="B16" s="9" t="str">
        <f>B6</f>
        <v>PhD NN</v>
      </c>
      <c r="C16" s="10">
        <v>36411</v>
      </c>
      <c r="D16" s="11">
        <f t="shared" ref="D16:D21" si="6">(C16*(1+$C$23))*D6</f>
        <v>0</v>
      </c>
      <c r="E16" s="11">
        <f t="shared" ref="E16:E22" si="7">(C16*(1+$C$23)^2)*E6</f>
        <v>0</v>
      </c>
      <c r="F16" s="11">
        <f t="shared" ref="F16:F22" si="8">(C16*(1+$C$23)^3)*F6</f>
        <v>0</v>
      </c>
      <c r="G16" s="11">
        <f t="shared" ref="G16:G22" si="9">(C16*(1+$C$23)^4)*G6</f>
        <v>0</v>
      </c>
      <c r="H16" s="11">
        <f t="shared" ref="H16:H22" si="10">(C16*(1+$C$23)^5)*H6</f>
        <v>0</v>
      </c>
      <c r="I16" s="11">
        <f t="shared" ref="I16:I21" si="11">(C16*(1+$C$23)^5)*I6</f>
        <v>0</v>
      </c>
      <c r="J16" s="11">
        <f t="shared" ref="J16:J22" si="12">(C16*(1+$C$23)^6)*J6</f>
        <v>0</v>
      </c>
      <c r="K16" s="11">
        <f t="shared" ref="K16:K22" si="13">SUM(D16:J16)</f>
        <v>0</v>
      </c>
      <c r="L16" s="12"/>
      <c r="M16" s="280"/>
      <c r="N16" s="9" t="str">
        <f>N6</f>
        <v>Associate Prof.</v>
      </c>
      <c r="O16" s="10">
        <v>57403</v>
      </c>
      <c r="P16" s="11">
        <f t="shared" ref="P16:P22" si="14">(O16*(1+$O$23))*P6</f>
        <v>0</v>
      </c>
      <c r="Q16" s="11">
        <f t="shared" ref="Q16:Q22" si="15">(O16*(1+$O$23)^2)*Q6</f>
        <v>0</v>
      </c>
      <c r="R16" s="11">
        <f t="shared" ref="R16:R22" si="16">(O16*(1+$O$23)^3)*R6</f>
        <v>0</v>
      </c>
      <c r="S16" s="11">
        <f t="shared" ref="S16:S22" si="17">(O16*(1+$O$23)^4)*S6</f>
        <v>0</v>
      </c>
      <c r="T16" s="11">
        <f t="shared" ref="T16:T22" si="18">(O16*(1+$O$23)^4)*T6</f>
        <v>0</v>
      </c>
      <c r="U16" s="11">
        <f t="shared" ref="U16:U22" si="19">(O16*(1+$O$23)^5)*U6</f>
        <v>0</v>
      </c>
      <c r="V16" s="11">
        <f t="shared" ref="V16:V22" si="20">(O16*(1+$O$23)^6)*V6</f>
        <v>0</v>
      </c>
      <c r="W16" s="11">
        <f t="shared" ref="W16:W22" si="21">SUM(P16:V16)</f>
        <v>0</v>
      </c>
      <c r="Y16" s="28" t="s">
        <v>30</v>
      </c>
    </row>
    <row r="17" spans="1:25" x14ac:dyDescent="0.25">
      <c r="A17" s="280"/>
      <c r="B17" s="9" t="str">
        <f>B7</f>
        <v>Research Assistant</v>
      </c>
      <c r="C17" s="10">
        <v>39125</v>
      </c>
      <c r="D17" s="11">
        <f t="shared" si="6"/>
        <v>0</v>
      </c>
      <c r="E17" s="11">
        <f t="shared" si="7"/>
        <v>0</v>
      </c>
      <c r="F17" s="11">
        <f t="shared" si="8"/>
        <v>0</v>
      </c>
      <c r="G17" s="11">
        <f t="shared" si="9"/>
        <v>0</v>
      </c>
      <c r="H17" s="11">
        <f t="shared" si="10"/>
        <v>0</v>
      </c>
      <c r="I17" s="11">
        <f t="shared" si="11"/>
        <v>0</v>
      </c>
      <c r="J17" s="11">
        <f t="shared" si="12"/>
        <v>0</v>
      </c>
      <c r="K17" s="11">
        <f t="shared" si="13"/>
        <v>0</v>
      </c>
      <c r="L17" s="12"/>
      <c r="M17" s="280"/>
      <c r="N17" s="9" t="str">
        <f>N7</f>
        <v>Senior Researcher</v>
      </c>
      <c r="O17" s="10">
        <v>57305</v>
      </c>
      <c r="P17" s="11">
        <f t="shared" si="14"/>
        <v>0</v>
      </c>
      <c r="Q17" s="11">
        <f t="shared" si="15"/>
        <v>0</v>
      </c>
      <c r="R17" s="11">
        <f t="shared" si="16"/>
        <v>0</v>
      </c>
      <c r="S17" s="11">
        <f t="shared" si="17"/>
        <v>0</v>
      </c>
      <c r="T17" s="11">
        <f t="shared" si="18"/>
        <v>0</v>
      </c>
      <c r="U17" s="11">
        <f t="shared" si="19"/>
        <v>0</v>
      </c>
      <c r="V17" s="11">
        <f t="shared" si="20"/>
        <v>0</v>
      </c>
      <c r="W17" s="11">
        <f t="shared" si="21"/>
        <v>0</v>
      </c>
      <c r="Y17" t="s">
        <v>31</v>
      </c>
    </row>
    <row r="18" spans="1:25" x14ac:dyDescent="0.25">
      <c r="A18" s="280"/>
      <c r="B18" s="9" t="str">
        <f>B8</f>
        <v>Student assistant</v>
      </c>
      <c r="C18" s="10">
        <f>170.91*1.02*45</f>
        <v>7844.7690000000002</v>
      </c>
      <c r="D18" s="11">
        <f t="shared" si="6"/>
        <v>0</v>
      </c>
      <c r="E18" s="11">
        <f t="shared" si="7"/>
        <v>0</v>
      </c>
      <c r="F18" s="11">
        <f t="shared" si="8"/>
        <v>0</v>
      </c>
      <c r="G18" s="11">
        <f t="shared" si="9"/>
        <v>0</v>
      </c>
      <c r="H18" s="11">
        <f t="shared" si="10"/>
        <v>0</v>
      </c>
      <c r="I18" s="11">
        <f t="shared" si="11"/>
        <v>0</v>
      </c>
      <c r="J18" s="11">
        <f t="shared" si="12"/>
        <v>0</v>
      </c>
      <c r="K18" s="11">
        <f t="shared" si="13"/>
        <v>0</v>
      </c>
      <c r="L18" s="12"/>
      <c r="M18" s="280"/>
      <c r="N18" s="9">
        <f>N8</f>
        <v>0</v>
      </c>
      <c r="O18" s="10"/>
      <c r="P18" s="11">
        <f t="shared" si="14"/>
        <v>0</v>
      </c>
      <c r="Q18" s="11">
        <f t="shared" si="15"/>
        <v>0</v>
      </c>
      <c r="R18" s="11">
        <f t="shared" si="16"/>
        <v>0</v>
      </c>
      <c r="S18" s="11">
        <f t="shared" si="17"/>
        <v>0</v>
      </c>
      <c r="T18" s="11">
        <f t="shared" si="18"/>
        <v>0</v>
      </c>
      <c r="U18" s="11">
        <f t="shared" si="19"/>
        <v>0</v>
      </c>
      <c r="V18" s="11">
        <f t="shared" si="20"/>
        <v>0</v>
      </c>
      <c r="W18" s="11">
        <f t="shared" si="21"/>
        <v>0</v>
      </c>
      <c r="Y18" t="s">
        <v>32</v>
      </c>
    </row>
    <row r="19" spans="1:25" x14ac:dyDescent="0.25">
      <c r="A19" s="280"/>
      <c r="B19" s="9" t="str">
        <f t="shared" ref="B19:B22" si="22">B9</f>
        <v>Technician</v>
      </c>
      <c r="C19" s="10">
        <v>43157</v>
      </c>
      <c r="D19" s="11">
        <f t="shared" si="6"/>
        <v>0</v>
      </c>
      <c r="E19" s="11">
        <f t="shared" si="7"/>
        <v>0</v>
      </c>
      <c r="F19" s="11">
        <f t="shared" si="8"/>
        <v>0</v>
      </c>
      <c r="G19" s="11">
        <f t="shared" si="9"/>
        <v>0</v>
      </c>
      <c r="H19" s="11">
        <f t="shared" si="10"/>
        <v>0</v>
      </c>
      <c r="I19" s="11">
        <f t="shared" si="11"/>
        <v>0</v>
      </c>
      <c r="J19" s="11">
        <f t="shared" si="12"/>
        <v>0</v>
      </c>
      <c r="K19" s="11">
        <f t="shared" si="13"/>
        <v>0</v>
      </c>
      <c r="L19" s="12"/>
      <c r="M19" s="280"/>
      <c r="N19" s="9">
        <f t="shared" ref="N19:N22" si="23">N9</f>
        <v>0</v>
      </c>
      <c r="O19" s="10"/>
      <c r="P19" s="11">
        <f t="shared" si="14"/>
        <v>0</v>
      </c>
      <c r="Q19" s="11">
        <f t="shared" si="15"/>
        <v>0</v>
      </c>
      <c r="R19" s="11">
        <f t="shared" si="16"/>
        <v>0</v>
      </c>
      <c r="S19" s="11">
        <f t="shared" si="17"/>
        <v>0</v>
      </c>
      <c r="T19" s="11">
        <f t="shared" si="18"/>
        <v>0</v>
      </c>
      <c r="U19" s="11">
        <f t="shared" si="19"/>
        <v>0</v>
      </c>
      <c r="V19" s="11">
        <f t="shared" si="20"/>
        <v>0</v>
      </c>
      <c r="W19" s="11">
        <f t="shared" si="21"/>
        <v>0</v>
      </c>
      <c r="Y19" t="s">
        <v>35</v>
      </c>
    </row>
    <row r="20" spans="1:25" x14ac:dyDescent="0.25">
      <c r="A20" s="280"/>
      <c r="B20" s="9" t="str">
        <f t="shared" si="22"/>
        <v>Lab. Technician</v>
      </c>
      <c r="C20" s="10">
        <v>37487</v>
      </c>
      <c r="D20" s="11">
        <f t="shared" si="6"/>
        <v>0</v>
      </c>
      <c r="E20" s="11">
        <f t="shared" si="7"/>
        <v>0</v>
      </c>
      <c r="F20" s="11">
        <f t="shared" si="8"/>
        <v>0</v>
      </c>
      <c r="G20" s="11">
        <f t="shared" si="9"/>
        <v>0</v>
      </c>
      <c r="H20" s="11">
        <f t="shared" si="10"/>
        <v>0</v>
      </c>
      <c r="I20" s="11">
        <f t="shared" si="11"/>
        <v>0</v>
      </c>
      <c r="J20" s="11">
        <f t="shared" si="12"/>
        <v>0</v>
      </c>
      <c r="K20" s="11">
        <f t="shared" si="13"/>
        <v>0</v>
      </c>
      <c r="L20" s="12"/>
      <c r="M20" s="280"/>
      <c r="N20" s="9">
        <f t="shared" si="23"/>
        <v>0</v>
      </c>
      <c r="O20" s="10"/>
      <c r="P20" s="11">
        <f t="shared" si="14"/>
        <v>0</v>
      </c>
      <c r="Q20" s="11">
        <f t="shared" si="15"/>
        <v>0</v>
      </c>
      <c r="R20" s="11">
        <f t="shared" si="16"/>
        <v>0</v>
      </c>
      <c r="S20" s="11">
        <f t="shared" si="17"/>
        <v>0</v>
      </c>
      <c r="T20" s="11">
        <f t="shared" si="18"/>
        <v>0</v>
      </c>
      <c r="U20" s="11">
        <f t="shared" si="19"/>
        <v>0</v>
      </c>
      <c r="V20" s="11">
        <f t="shared" si="20"/>
        <v>0</v>
      </c>
      <c r="W20" s="11">
        <f t="shared" si="21"/>
        <v>0</v>
      </c>
      <c r="Y20" t="s">
        <v>36</v>
      </c>
    </row>
    <row r="21" spans="1:25" x14ac:dyDescent="0.25">
      <c r="A21" s="280"/>
      <c r="B21" s="9">
        <f t="shared" si="22"/>
        <v>0</v>
      </c>
      <c r="C21" s="10"/>
      <c r="D21" s="11">
        <f t="shared" si="6"/>
        <v>0</v>
      </c>
      <c r="E21" s="11">
        <f t="shared" si="7"/>
        <v>0</v>
      </c>
      <c r="F21" s="11">
        <f t="shared" si="8"/>
        <v>0</v>
      </c>
      <c r="G21" s="11">
        <f t="shared" si="9"/>
        <v>0</v>
      </c>
      <c r="H21" s="11">
        <f t="shared" si="10"/>
        <v>0</v>
      </c>
      <c r="I21" s="11">
        <f t="shared" si="11"/>
        <v>0</v>
      </c>
      <c r="J21" s="11">
        <f t="shared" si="12"/>
        <v>0</v>
      </c>
      <c r="K21" s="11">
        <f t="shared" si="13"/>
        <v>0</v>
      </c>
      <c r="L21" s="12"/>
      <c r="M21" s="280"/>
      <c r="N21" s="9">
        <f t="shared" si="23"/>
        <v>0</v>
      </c>
      <c r="O21" s="10"/>
      <c r="P21" s="11">
        <f t="shared" si="14"/>
        <v>0</v>
      </c>
      <c r="Q21" s="11">
        <f t="shared" si="15"/>
        <v>0</v>
      </c>
      <c r="R21" s="11">
        <f t="shared" si="16"/>
        <v>0</v>
      </c>
      <c r="S21" s="11">
        <f t="shared" si="17"/>
        <v>0</v>
      </c>
      <c r="T21" s="11">
        <f t="shared" si="18"/>
        <v>0</v>
      </c>
      <c r="U21" s="11">
        <f t="shared" si="19"/>
        <v>0</v>
      </c>
      <c r="V21" s="11">
        <f t="shared" si="20"/>
        <v>0</v>
      </c>
      <c r="W21" s="11">
        <f t="shared" si="21"/>
        <v>0</v>
      </c>
    </row>
    <row r="22" spans="1:25" x14ac:dyDescent="0.25">
      <c r="A22" s="280"/>
      <c r="B22" s="13">
        <f t="shared" si="22"/>
        <v>0</v>
      </c>
      <c r="C22" s="10"/>
      <c r="D22" s="11">
        <f>(C22*(1+$C$23))*D12</f>
        <v>0</v>
      </c>
      <c r="E22" s="11">
        <f t="shared" si="7"/>
        <v>0</v>
      </c>
      <c r="F22" s="11">
        <f t="shared" si="8"/>
        <v>0</v>
      </c>
      <c r="G22" s="11">
        <f t="shared" si="9"/>
        <v>0</v>
      </c>
      <c r="H22" s="11">
        <f t="shared" si="10"/>
        <v>0</v>
      </c>
      <c r="I22" s="11">
        <f>(C22*(1+$C$23)^5)*I12</f>
        <v>0</v>
      </c>
      <c r="J22" s="11">
        <f t="shared" si="12"/>
        <v>0</v>
      </c>
      <c r="K22" s="14">
        <f t="shared" si="13"/>
        <v>0</v>
      </c>
      <c r="L22" s="12"/>
      <c r="M22" s="280"/>
      <c r="N22" s="13">
        <f t="shared" si="23"/>
        <v>0</v>
      </c>
      <c r="O22" s="10"/>
      <c r="P22" s="11">
        <f t="shared" si="14"/>
        <v>0</v>
      </c>
      <c r="Q22" s="11">
        <f t="shared" si="15"/>
        <v>0</v>
      </c>
      <c r="R22" s="11">
        <f t="shared" si="16"/>
        <v>0</v>
      </c>
      <c r="S22" s="11">
        <f t="shared" si="17"/>
        <v>0</v>
      </c>
      <c r="T22" s="11">
        <f t="shared" si="18"/>
        <v>0</v>
      </c>
      <c r="U22" s="11">
        <f t="shared" si="19"/>
        <v>0</v>
      </c>
      <c r="V22" s="11">
        <f t="shared" si="20"/>
        <v>0</v>
      </c>
      <c r="W22" s="14">
        <f t="shared" si="21"/>
        <v>0</v>
      </c>
    </row>
    <row r="23" spans="1:25" x14ac:dyDescent="0.25">
      <c r="A23" s="280"/>
      <c r="B23" s="15" t="s">
        <v>5</v>
      </c>
      <c r="C23" s="31">
        <v>0</v>
      </c>
      <c r="D23" s="34"/>
      <c r="E23" s="16"/>
      <c r="F23" s="16"/>
      <c r="G23" s="16"/>
      <c r="H23" s="16"/>
      <c r="I23" s="16"/>
      <c r="J23" s="16"/>
      <c r="K23" s="17"/>
      <c r="L23" s="12"/>
      <c r="M23" s="280"/>
      <c r="N23" s="15" t="s">
        <v>5</v>
      </c>
      <c r="O23" s="32">
        <f>C23</f>
        <v>0</v>
      </c>
      <c r="P23" s="34"/>
      <c r="Q23" s="16"/>
      <c r="R23" s="16"/>
      <c r="S23" s="16"/>
      <c r="T23" s="16"/>
      <c r="U23" s="16"/>
      <c r="V23" s="16"/>
      <c r="W23" s="17"/>
      <c r="Y23" s="28" t="s">
        <v>173</v>
      </c>
    </row>
    <row r="24" spans="1:25" ht="15.75" thickBot="1" x14ac:dyDescent="0.3">
      <c r="A24" s="280"/>
      <c r="B24" s="6" t="s">
        <v>6</v>
      </c>
      <c r="C24" s="6"/>
      <c r="D24" s="18">
        <f t="shared" ref="D24:J24" si="24">ROUND(SUM(D15:D22),0)</f>
        <v>0</v>
      </c>
      <c r="E24" s="18">
        <f t="shared" si="24"/>
        <v>0</v>
      </c>
      <c r="F24" s="18">
        <f t="shared" si="24"/>
        <v>0</v>
      </c>
      <c r="G24" s="18">
        <f t="shared" si="24"/>
        <v>0</v>
      </c>
      <c r="H24" s="18">
        <f t="shared" si="24"/>
        <v>0</v>
      </c>
      <c r="I24" s="18">
        <f t="shared" si="24"/>
        <v>0</v>
      </c>
      <c r="J24" s="18">
        <f t="shared" si="24"/>
        <v>0</v>
      </c>
      <c r="K24" s="18">
        <f>SUM(D24:J24)</f>
        <v>0</v>
      </c>
      <c r="L24" s="12"/>
      <c r="M24" s="280"/>
      <c r="N24" s="6" t="s">
        <v>6</v>
      </c>
      <c r="O24" s="6"/>
      <c r="P24" s="18">
        <f t="shared" ref="P24:V24" si="25">ROUND(SUM(P15:P22),0)</f>
        <v>0</v>
      </c>
      <c r="Q24" s="18">
        <f t="shared" si="25"/>
        <v>0</v>
      </c>
      <c r="R24" s="18">
        <f t="shared" si="25"/>
        <v>0</v>
      </c>
      <c r="S24" s="18">
        <f t="shared" si="25"/>
        <v>0</v>
      </c>
      <c r="T24" s="18">
        <f t="shared" si="25"/>
        <v>0</v>
      </c>
      <c r="U24" s="18">
        <f t="shared" si="25"/>
        <v>0</v>
      </c>
      <c r="V24" s="18">
        <f t="shared" si="25"/>
        <v>0</v>
      </c>
      <c r="W24" s="18">
        <f>SUM(P24:V24)</f>
        <v>0</v>
      </c>
    </row>
    <row r="25" spans="1:25" x14ac:dyDescent="0.25">
      <c r="A25" s="279" t="s">
        <v>7</v>
      </c>
      <c r="B25" s="262" t="s">
        <v>8</v>
      </c>
      <c r="C25" s="262"/>
      <c r="D25" s="3">
        <f t="shared" ref="D25:J25" si="26">+D14</f>
        <v>2021</v>
      </c>
      <c r="E25" s="3">
        <f t="shared" si="26"/>
        <v>2022</v>
      </c>
      <c r="F25" s="3">
        <f t="shared" si="26"/>
        <v>2023</v>
      </c>
      <c r="G25" s="3">
        <f t="shared" si="26"/>
        <v>2024</v>
      </c>
      <c r="H25" s="3">
        <f t="shared" si="26"/>
        <v>2025</v>
      </c>
      <c r="I25" s="3">
        <f t="shared" si="26"/>
        <v>2026</v>
      </c>
      <c r="J25" s="3">
        <f t="shared" si="26"/>
        <v>2027</v>
      </c>
      <c r="K25" s="3" t="s">
        <v>4</v>
      </c>
      <c r="L25" s="1"/>
      <c r="M25" s="279" t="s">
        <v>7</v>
      </c>
      <c r="N25" s="262" t="s">
        <v>8</v>
      </c>
      <c r="O25" s="262"/>
      <c r="P25" s="3">
        <f t="shared" ref="P25:V25" si="27">+P14</f>
        <v>2021</v>
      </c>
      <c r="Q25" s="3">
        <f t="shared" si="27"/>
        <v>2022</v>
      </c>
      <c r="R25" s="3">
        <f t="shared" si="27"/>
        <v>2023</v>
      </c>
      <c r="S25" s="3">
        <f t="shared" si="27"/>
        <v>2024</v>
      </c>
      <c r="T25" s="3">
        <f t="shared" si="27"/>
        <v>2025</v>
      </c>
      <c r="U25" s="3">
        <f t="shared" si="27"/>
        <v>2026</v>
      </c>
      <c r="V25" s="3">
        <f t="shared" si="27"/>
        <v>2027</v>
      </c>
      <c r="W25" s="3" t="s">
        <v>4</v>
      </c>
    </row>
    <row r="26" spans="1:25" x14ac:dyDescent="0.25">
      <c r="A26" s="280"/>
      <c r="B26" s="281"/>
      <c r="C26" s="282"/>
      <c r="D26" s="19"/>
      <c r="E26" s="19"/>
      <c r="F26" s="19"/>
      <c r="G26" s="19"/>
      <c r="H26" s="19"/>
      <c r="I26" s="19"/>
      <c r="J26" s="19"/>
      <c r="K26" s="11">
        <f>SUM(D26:J26)</f>
        <v>0</v>
      </c>
      <c r="L26" s="1"/>
      <c r="M26" s="280"/>
      <c r="N26" s="281"/>
      <c r="O26" s="282"/>
      <c r="P26" s="19"/>
      <c r="Q26" s="19"/>
      <c r="R26" s="19"/>
      <c r="S26" s="19"/>
      <c r="T26" s="19"/>
      <c r="U26" s="19"/>
      <c r="V26" s="19"/>
      <c r="W26" s="11">
        <f>SUM(P26:V26)</f>
        <v>0</v>
      </c>
    </row>
    <row r="27" spans="1:25" x14ac:dyDescent="0.25">
      <c r="A27" s="280"/>
      <c r="B27" s="275"/>
      <c r="C27" s="276"/>
      <c r="D27" s="19"/>
      <c r="E27" s="19"/>
      <c r="F27" s="19"/>
      <c r="G27" s="19"/>
      <c r="H27" s="19"/>
      <c r="I27" s="19"/>
      <c r="J27" s="19"/>
      <c r="K27" s="11">
        <f>SUM(D27:J27)</f>
        <v>0</v>
      </c>
      <c r="L27" s="1"/>
      <c r="M27" s="280"/>
      <c r="N27" s="275"/>
      <c r="O27" s="276"/>
      <c r="P27" s="19"/>
      <c r="Q27" s="19"/>
      <c r="R27" s="19"/>
      <c r="S27" s="19"/>
      <c r="T27" s="19"/>
      <c r="U27" s="19"/>
      <c r="V27" s="19"/>
      <c r="W27" s="11">
        <f>SUM(P27:V27)</f>
        <v>0</v>
      </c>
    </row>
    <row r="28" spans="1:25" x14ac:dyDescent="0.25">
      <c r="A28" s="280"/>
      <c r="B28" s="277"/>
      <c r="C28" s="278"/>
      <c r="D28" s="19"/>
      <c r="E28" s="19"/>
      <c r="F28" s="19"/>
      <c r="G28" s="19"/>
      <c r="H28" s="19"/>
      <c r="I28" s="19"/>
      <c r="J28" s="19"/>
      <c r="K28" s="11">
        <f>SUM(D28:J28)</f>
        <v>0</v>
      </c>
      <c r="L28" s="1"/>
      <c r="M28" s="280"/>
      <c r="N28" s="277"/>
      <c r="O28" s="278"/>
      <c r="P28" s="19"/>
      <c r="Q28" s="19"/>
      <c r="R28" s="19"/>
      <c r="S28" s="19"/>
      <c r="T28" s="19"/>
      <c r="U28" s="19"/>
      <c r="V28" s="19"/>
      <c r="W28" s="11">
        <f>SUM(P28:V28)</f>
        <v>0</v>
      </c>
      <c r="Y28" s="170"/>
    </row>
    <row r="29" spans="1:25" ht="15.75" thickBot="1" x14ac:dyDescent="0.3">
      <c r="A29" s="280"/>
      <c r="B29" s="6" t="s">
        <v>9</v>
      </c>
      <c r="C29" s="6"/>
      <c r="D29" s="18">
        <f t="shared" ref="D29:J29" si="28">ROUND(SUM(D26:D28),0)</f>
        <v>0</v>
      </c>
      <c r="E29" s="18">
        <f t="shared" si="28"/>
        <v>0</v>
      </c>
      <c r="F29" s="18">
        <f t="shared" si="28"/>
        <v>0</v>
      </c>
      <c r="G29" s="18">
        <f t="shared" si="28"/>
        <v>0</v>
      </c>
      <c r="H29" s="18">
        <f t="shared" si="28"/>
        <v>0</v>
      </c>
      <c r="I29" s="18">
        <f t="shared" si="28"/>
        <v>0</v>
      </c>
      <c r="J29" s="18">
        <f t="shared" si="28"/>
        <v>0</v>
      </c>
      <c r="K29" s="18">
        <f>SUM(D29:J29)</f>
        <v>0</v>
      </c>
      <c r="L29" s="1"/>
      <c r="M29" s="280"/>
      <c r="N29" s="6" t="s">
        <v>9</v>
      </c>
      <c r="O29" s="6"/>
      <c r="P29" s="18">
        <f t="shared" ref="P29:V29" si="29">ROUND(SUM(P26:P28),0)</f>
        <v>0</v>
      </c>
      <c r="Q29" s="18">
        <f t="shared" si="29"/>
        <v>0</v>
      </c>
      <c r="R29" s="18">
        <f t="shared" si="29"/>
        <v>0</v>
      </c>
      <c r="S29" s="18">
        <f t="shared" si="29"/>
        <v>0</v>
      </c>
      <c r="T29" s="18">
        <f t="shared" si="29"/>
        <v>0</v>
      </c>
      <c r="U29" s="18">
        <f t="shared" si="29"/>
        <v>0</v>
      </c>
      <c r="V29" s="18">
        <f t="shared" si="29"/>
        <v>0</v>
      </c>
      <c r="W29" s="18">
        <f>SUM(P29:V29)</f>
        <v>0</v>
      </c>
    </row>
    <row r="30" spans="1:25" x14ac:dyDescent="0.25">
      <c r="A30" s="279" t="s">
        <v>10</v>
      </c>
      <c r="B30" s="262" t="s">
        <v>11</v>
      </c>
      <c r="C30" s="262"/>
      <c r="D30" s="3">
        <f t="shared" ref="D30:J30" si="30">D4</f>
        <v>2021</v>
      </c>
      <c r="E30" s="3">
        <f t="shared" si="30"/>
        <v>2022</v>
      </c>
      <c r="F30" s="3">
        <f t="shared" si="30"/>
        <v>2023</v>
      </c>
      <c r="G30" s="3">
        <f t="shared" si="30"/>
        <v>2024</v>
      </c>
      <c r="H30" s="3">
        <f t="shared" si="30"/>
        <v>2025</v>
      </c>
      <c r="I30" s="3">
        <f t="shared" si="30"/>
        <v>2026</v>
      </c>
      <c r="J30" s="3">
        <f t="shared" si="30"/>
        <v>2027</v>
      </c>
      <c r="K30" s="3" t="s">
        <v>4</v>
      </c>
      <c r="L30" s="1"/>
      <c r="M30" s="279" t="s">
        <v>10</v>
      </c>
      <c r="N30" s="262" t="s">
        <v>11</v>
      </c>
      <c r="O30" s="262"/>
      <c r="P30" s="3">
        <f t="shared" ref="P30:V30" si="31">P4</f>
        <v>2021</v>
      </c>
      <c r="Q30" s="3">
        <f t="shared" si="31"/>
        <v>2022</v>
      </c>
      <c r="R30" s="3">
        <f t="shared" si="31"/>
        <v>2023</v>
      </c>
      <c r="S30" s="3">
        <f t="shared" si="31"/>
        <v>2024</v>
      </c>
      <c r="T30" s="3">
        <f t="shared" si="31"/>
        <v>2025</v>
      </c>
      <c r="U30" s="3">
        <f t="shared" si="31"/>
        <v>2026</v>
      </c>
      <c r="V30" s="3">
        <f t="shared" si="31"/>
        <v>2027</v>
      </c>
      <c r="W30" s="3" t="s">
        <v>4</v>
      </c>
    </row>
    <row r="31" spans="1:25" x14ac:dyDescent="0.25">
      <c r="A31" s="280"/>
      <c r="B31" s="281"/>
      <c r="C31" s="282"/>
      <c r="D31" s="19"/>
      <c r="E31" s="19"/>
      <c r="F31" s="19"/>
      <c r="G31" s="19"/>
      <c r="H31" s="19"/>
      <c r="I31" s="19"/>
      <c r="J31" s="19"/>
      <c r="K31" s="11">
        <f t="shared" ref="K31:K37" si="32">SUM(D31:J31)</f>
        <v>0</v>
      </c>
      <c r="L31" s="1"/>
      <c r="M31" s="280"/>
      <c r="N31" s="281"/>
      <c r="O31" s="282"/>
      <c r="P31" s="19"/>
      <c r="Q31" s="19"/>
      <c r="R31" s="19"/>
      <c r="S31" s="19"/>
      <c r="T31" s="19"/>
      <c r="U31" s="19"/>
      <c r="V31" s="19"/>
      <c r="W31" s="11">
        <f t="shared" ref="W31:W37" si="33">SUM(P31:V31)</f>
        <v>0</v>
      </c>
    </row>
    <row r="32" spans="1:25" x14ac:dyDescent="0.25">
      <c r="A32" s="280"/>
      <c r="B32" s="275"/>
      <c r="C32" s="276"/>
      <c r="D32" s="19"/>
      <c r="E32" s="19"/>
      <c r="F32" s="19"/>
      <c r="G32" s="19"/>
      <c r="H32" s="19"/>
      <c r="I32" s="19"/>
      <c r="J32" s="19"/>
      <c r="K32" s="11">
        <f t="shared" si="32"/>
        <v>0</v>
      </c>
      <c r="L32" s="1"/>
      <c r="M32" s="280"/>
      <c r="N32" s="275"/>
      <c r="O32" s="276"/>
      <c r="P32" s="19"/>
      <c r="Q32" s="19"/>
      <c r="R32" s="19"/>
      <c r="S32" s="19"/>
      <c r="T32" s="19"/>
      <c r="U32" s="19"/>
      <c r="V32" s="19"/>
      <c r="W32" s="11">
        <f t="shared" si="33"/>
        <v>0</v>
      </c>
    </row>
    <row r="33" spans="1:23" x14ac:dyDescent="0.25">
      <c r="A33" s="280"/>
      <c r="B33" s="263"/>
      <c r="C33" s="264"/>
      <c r="D33" s="19"/>
      <c r="E33" s="19"/>
      <c r="F33" s="19"/>
      <c r="G33" s="19"/>
      <c r="H33" s="19"/>
      <c r="I33" s="19"/>
      <c r="J33" s="19"/>
      <c r="K33" s="11">
        <f t="shared" si="32"/>
        <v>0</v>
      </c>
      <c r="L33" s="1"/>
      <c r="M33" s="280"/>
      <c r="N33" s="263"/>
      <c r="O33" s="264"/>
      <c r="P33" s="19"/>
      <c r="Q33" s="19"/>
      <c r="R33" s="19"/>
      <c r="S33" s="19"/>
      <c r="T33" s="19"/>
      <c r="U33" s="19"/>
      <c r="V33" s="19"/>
      <c r="W33" s="11">
        <f t="shared" si="33"/>
        <v>0</v>
      </c>
    </row>
    <row r="34" spans="1:23" x14ac:dyDescent="0.25">
      <c r="A34" s="280"/>
      <c r="B34" s="275"/>
      <c r="C34" s="276"/>
      <c r="D34" s="19"/>
      <c r="E34" s="19"/>
      <c r="F34" s="19"/>
      <c r="G34" s="19"/>
      <c r="H34" s="19"/>
      <c r="I34" s="19"/>
      <c r="J34" s="19"/>
      <c r="K34" s="11">
        <f t="shared" si="32"/>
        <v>0</v>
      </c>
      <c r="L34" s="1"/>
      <c r="M34" s="280"/>
      <c r="N34" s="275"/>
      <c r="O34" s="276"/>
      <c r="P34" s="19"/>
      <c r="Q34" s="19"/>
      <c r="R34" s="19"/>
      <c r="S34" s="19"/>
      <c r="T34" s="19"/>
      <c r="U34" s="19"/>
      <c r="V34" s="19"/>
      <c r="W34" s="11">
        <f t="shared" si="33"/>
        <v>0</v>
      </c>
    </row>
    <row r="35" spans="1:23" x14ac:dyDescent="0.25">
      <c r="A35" s="280"/>
      <c r="B35" s="275"/>
      <c r="C35" s="276"/>
      <c r="D35" s="19"/>
      <c r="E35" s="19"/>
      <c r="F35" s="19"/>
      <c r="G35" s="19"/>
      <c r="H35" s="19"/>
      <c r="I35" s="19"/>
      <c r="J35" s="19"/>
      <c r="K35" s="11">
        <f t="shared" si="32"/>
        <v>0</v>
      </c>
      <c r="L35" s="1"/>
      <c r="M35" s="280"/>
      <c r="N35" s="275"/>
      <c r="O35" s="276"/>
      <c r="P35" s="19"/>
      <c r="Q35" s="19"/>
      <c r="R35" s="19"/>
      <c r="S35" s="19"/>
      <c r="T35" s="19"/>
      <c r="U35" s="19"/>
      <c r="V35" s="19"/>
      <c r="W35" s="11">
        <f t="shared" si="33"/>
        <v>0</v>
      </c>
    </row>
    <row r="36" spans="1:23" x14ac:dyDescent="0.25">
      <c r="A36" s="280"/>
      <c r="B36" s="277"/>
      <c r="C36" s="278"/>
      <c r="D36" s="19"/>
      <c r="E36" s="19"/>
      <c r="F36" s="19"/>
      <c r="G36" s="19"/>
      <c r="H36" s="19"/>
      <c r="I36" s="19"/>
      <c r="J36" s="19"/>
      <c r="K36" s="11">
        <f t="shared" si="32"/>
        <v>0</v>
      </c>
      <c r="L36" s="1"/>
      <c r="M36" s="280"/>
      <c r="N36" s="277"/>
      <c r="O36" s="278"/>
      <c r="P36" s="19"/>
      <c r="Q36" s="19"/>
      <c r="R36" s="19"/>
      <c r="S36" s="19"/>
      <c r="T36" s="19"/>
      <c r="U36" s="19"/>
      <c r="V36" s="19"/>
      <c r="W36" s="11">
        <f t="shared" si="33"/>
        <v>0</v>
      </c>
    </row>
    <row r="37" spans="1:23" ht="15.75" thickBot="1" x14ac:dyDescent="0.3">
      <c r="A37" s="280"/>
      <c r="B37" s="6" t="s">
        <v>12</v>
      </c>
      <c r="C37" s="6"/>
      <c r="D37" s="18">
        <f t="shared" ref="D37:J37" si="34">ROUND(SUM(D31:D36),0)</f>
        <v>0</v>
      </c>
      <c r="E37" s="18">
        <f t="shared" si="34"/>
        <v>0</v>
      </c>
      <c r="F37" s="18">
        <f t="shared" si="34"/>
        <v>0</v>
      </c>
      <c r="G37" s="18">
        <f t="shared" si="34"/>
        <v>0</v>
      </c>
      <c r="H37" s="18">
        <f t="shared" si="34"/>
        <v>0</v>
      </c>
      <c r="I37" s="18">
        <f t="shared" si="34"/>
        <v>0</v>
      </c>
      <c r="J37" s="18">
        <f t="shared" si="34"/>
        <v>0</v>
      </c>
      <c r="K37" s="18">
        <f t="shared" si="32"/>
        <v>0</v>
      </c>
      <c r="L37" s="1"/>
      <c r="M37" s="280"/>
      <c r="N37" s="6" t="s">
        <v>12</v>
      </c>
      <c r="O37" s="6"/>
      <c r="P37" s="18">
        <f t="shared" ref="P37:V37" si="35">ROUND(SUM(P31:P36),0)</f>
        <v>0</v>
      </c>
      <c r="Q37" s="18">
        <f t="shared" si="35"/>
        <v>0</v>
      </c>
      <c r="R37" s="18">
        <f t="shared" si="35"/>
        <v>0</v>
      </c>
      <c r="S37" s="18">
        <f t="shared" si="35"/>
        <v>0</v>
      </c>
      <c r="T37" s="18">
        <f t="shared" si="35"/>
        <v>0</v>
      </c>
      <c r="U37" s="18">
        <f t="shared" si="35"/>
        <v>0</v>
      </c>
      <c r="V37" s="18">
        <f t="shared" si="35"/>
        <v>0</v>
      </c>
      <c r="W37" s="18">
        <f t="shared" si="33"/>
        <v>0</v>
      </c>
    </row>
    <row r="38" spans="1:23" x14ac:dyDescent="0.25">
      <c r="A38" s="272" t="s">
        <v>13</v>
      </c>
      <c r="B38" s="262"/>
      <c r="C38" s="262"/>
      <c r="D38" s="3">
        <f t="shared" ref="D38:J38" si="36">D4</f>
        <v>2021</v>
      </c>
      <c r="E38" s="3">
        <f t="shared" si="36"/>
        <v>2022</v>
      </c>
      <c r="F38" s="3">
        <f t="shared" si="36"/>
        <v>2023</v>
      </c>
      <c r="G38" s="3">
        <f t="shared" si="36"/>
        <v>2024</v>
      </c>
      <c r="H38" s="3">
        <f t="shared" si="36"/>
        <v>2025</v>
      </c>
      <c r="I38" s="3">
        <f t="shared" si="36"/>
        <v>2026</v>
      </c>
      <c r="J38" s="3">
        <f t="shared" si="36"/>
        <v>2027</v>
      </c>
      <c r="K38" s="3" t="s">
        <v>2</v>
      </c>
      <c r="L38" s="1"/>
      <c r="M38" s="272" t="s">
        <v>13</v>
      </c>
      <c r="N38" s="262"/>
      <c r="O38" s="262"/>
      <c r="P38" s="3">
        <f t="shared" ref="P38:V38" si="37">P4</f>
        <v>2021</v>
      </c>
      <c r="Q38" s="3">
        <f t="shared" si="37"/>
        <v>2022</v>
      </c>
      <c r="R38" s="3">
        <f t="shared" si="37"/>
        <v>2023</v>
      </c>
      <c r="S38" s="3">
        <f t="shared" si="37"/>
        <v>2024</v>
      </c>
      <c r="T38" s="3">
        <f t="shared" si="37"/>
        <v>2025</v>
      </c>
      <c r="U38" s="3">
        <f t="shared" si="37"/>
        <v>2026</v>
      </c>
      <c r="V38" s="3">
        <f t="shared" si="37"/>
        <v>2027</v>
      </c>
      <c r="W38" s="3" t="s">
        <v>2</v>
      </c>
    </row>
    <row r="39" spans="1:23" x14ac:dyDescent="0.25">
      <c r="A39" s="273"/>
      <c r="B39" s="20" t="s">
        <v>14</v>
      </c>
      <c r="C39" s="20"/>
      <c r="D39" s="11">
        <f t="shared" ref="D39:J39" si="38">D24+D29+D37</f>
        <v>0</v>
      </c>
      <c r="E39" s="11">
        <f t="shared" si="38"/>
        <v>0</v>
      </c>
      <c r="F39" s="11">
        <f t="shared" si="38"/>
        <v>0</v>
      </c>
      <c r="G39" s="11">
        <f t="shared" si="38"/>
        <v>0</v>
      </c>
      <c r="H39" s="11">
        <f t="shared" si="38"/>
        <v>0</v>
      </c>
      <c r="I39" s="11">
        <f>I24+I29+I37</f>
        <v>0</v>
      </c>
      <c r="J39" s="11">
        <f t="shared" si="38"/>
        <v>0</v>
      </c>
      <c r="K39" s="11">
        <f>SUM(D39:J39)</f>
        <v>0</v>
      </c>
      <c r="L39" s="1"/>
      <c r="M39" s="273"/>
      <c r="N39" s="20" t="s">
        <v>14</v>
      </c>
      <c r="O39" s="20"/>
      <c r="P39" s="11">
        <f t="shared" ref="P39:V39" si="39">P24+P29+P37</f>
        <v>0</v>
      </c>
      <c r="Q39" s="11">
        <f t="shared" si="39"/>
        <v>0</v>
      </c>
      <c r="R39" s="11">
        <f t="shared" si="39"/>
        <v>0</v>
      </c>
      <c r="S39" s="11">
        <f t="shared" si="39"/>
        <v>0</v>
      </c>
      <c r="T39" s="11">
        <f>T24+T29+T37</f>
        <v>0</v>
      </c>
      <c r="U39" s="11">
        <f t="shared" si="39"/>
        <v>0</v>
      </c>
      <c r="V39" s="11">
        <f t="shared" si="39"/>
        <v>0</v>
      </c>
      <c r="W39" s="11">
        <f>SUM(P39:V39)</f>
        <v>0</v>
      </c>
    </row>
    <row r="40" spans="1:23" x14ac:dyDescent="0.25">
      <c r="A40" s="273"/>
      <c r="B40" s="20" t="s">
        <v>15</v>
      </c>
      <c r="C40" s="265">
        <v>0</v>
      </c>
      <c r="D40" s="11">
        <f>D39*$C$40</f>
        <v>0</v>
      </c>
      <c r="E40" s="11">
        <f t="shared" ref="E40:J40" si="40">E39*$C$40</f>
        <v>0</v>
      </c>
      <c r="F40" s="11">
        <f t="shared" si="40"/>
        <v>0</v>
      </c>
      <c r="G40" s="11">
        <f t="shared" si="40"/>
        <v>0</v>
      </c>
      <c r="H40" s="11">
        <f t="shared" si="40"/>
        <v>0</v>
      </c>
      <c r="I40" s="11">
        <f>I39*$C$40</f>
        <v>0</v>
      </c>
      <c r="J40" s="11">
        <f t="shared" si="40"/>
        <v>0</v>
      </c>
      <c r="K40" s="11">
        <f>SUM(D40:J40)</f>
        <v>0</v>
      </c>
      <c r="L40" s="1"/>
      <c r="M40" s="273"/>
      <c r="N40" s="20" t="s">
        <v>15</v>
      </c>
      <c r="O40" s="21">
        <f>$C$40</f>
        <v>0</v>
      </c>
      <c r="P40" s="11">
        <f>P39*$O$40</f>
        <v>0</v>
      </c>
      <c r="Q40" s="11">
        <f t="shared" ref="Q40:V40" si="41">Q39*$O$40</f>
        <v>0</v>
      </c>
      <c r="R40" s="11">
        <f t="shared" si="41"/>
        <v>0</v>
      </c>
      <c r="S40" s="11">
        <f t="shared" si="41"/>
        <v>0</v>
      </c>
      <c r="T40" s="11">
        <f>T39*$O$40</f>
        <v>0</v>
      </c>
      <c r="U40" s="11">
        <f t="shared" si="41"/>
        <v>0</v>
      </c>
      <c r="V40" s="11">
        <f t="shared" si="41"/>
        <v>0</v>
      </c>
      <c r="W40" s="11">
        <f>SUM(P40:V40)</f>
        <v>0</v>
      </c>
    </row>
    <row r="41" spans="1:23" ht="15.75" thickBot="1" x14ac:dyDescent="0.3">
      <c r="A41" s="274"/>
      <c r="B41" s="6" t="s">
        <v>16</v>
      </c>
      <c r="C41" s="6"/>
      <c r="D41" s="18">
        <f t="shared" ref="D41:J41" si="42">SUM(D39:D40)</f>
        <v>0</v>
      </c>
      <c r="E41" s="18">
        <f t="shared" si="42"/>
        <v>0</v>
      </c>
      <c r="F41" s="18">
        <f t="shared" si="42"/>
        <v>0</v>
      </c>
      <c r="G41" s="18">
        <f t="shared" si="42"/>
        <v>0</v>
      </c>
      <c r="H41" s="18">
        <f t="shared" si="42"/>
        <v>0</v>
      </c>
      <c r="I41" s="18">
        <f t="shared" si="42"/>
        <v>0</v>
      </c>
      <c r="J41" s="18">
        <f t="shared" si="42"/>
        <v>0</v>
      </c>
      <c r="K41" s="18">
        <f>SUM(D41:J41)</f>
        <v>0</v>
      </c>
      <c r="L41" s="1"/>
      <c r="M41" s="274"/>
      <c r="N41" s="6" t="s">
        <v>16</v>
      </c>
      <c r="O41" s="6"/>
      <c r="P41" s="18">
        <f t="shared" ref="P41:V41" si="43">SUM(P39:P40)</f>
        <v>0</v>
      </c>
      <c r="Q41" s="18">
        <f t="shared" si="43"/>
        <v>0</v>
      </c>
      <c r="R41" s="18">
        <f t="shared" si="43"/>
        <v>0</v>
      </c>
      <c r="S41" s="18">
        <f t="shared" si="43"/>
        <v>0</v>
      </c>
      <c r="T41" s="18">
        <f t="shared" si="43"/>
        <v>0</v>
      </c>
      <c r="U41" s="18">
        <f t="shared" si="43"/>
        <v>0</v>
      </c>
      <c r="V41" s="18">
        <f t="shared" si="43"/>
        <v>0</v>
      </c>
      <c r="W41" s="18">
        <f>SUM(P41:V41)</f>
        <v>0</v>
      </c>
    </row>
  </sheetData>
  <mergeCells count="46">
    <mergeCell ref="B36:C36"/>
    <mergeCell ref="N36:O36"/>
    <mergeCell ref="A38:A41"/>
    <mergeCell ref="M38:M41"/>
    <mergeCell ref="A30:A37"/>
    <mergeCell ref="M30:M37"/>
    <mergeCell ref="B31:C31"/>
    <mergeCell ref="N31:O31"/>
    <mergeCell ref="B32:C32"/>
    <mergeCell ref="N32:O32"/>
    <mergeCell ref="B34:C34"/>
    <mergeCell ref="N34:O34"/>
    <mergeCell ref="B35:C35"/>
    <mergeCell ref="N35:O35"/>
    <mergeCell ref="N11:O11"/>
    <mergeCell ref="B12:C12"/>
    <mergeCell ref="N12:O12"/>
    <mergeCell ref="A25:A29"/>
    <mergeCell ref="M25:M29"/>
    <mergeCell ref="B26:C26"/>
    <mergeCell ref="N26:O26"/>
    <mergeCell ref="B27:C27"/>
    <mergeCell ref="N27:O27"/>
    <mergeCell ref="B28:C28"/>
    <mergeCell ref="N28:O28"/>
    <mergeCell ref="Y6:Y8"/>
    <mergeCell ref="B7:C7"/>
    <mergeCell ref="N7:O7"/>
    <mergeCell ref="B8:C8"/>
    <mergeCell ref="N8:O8"/>
    <mergeCell ref="B1:C1"/>
    <mergeCell ref="A3:K3"/>
    <mergeCell ref="M3:W3"/>
    <mergeCell ref="A4:A24"/>
    <mergeCell ref="B4:C4"/>
    <mergeCell ref="M4:M24"/>
    <mergeCell ref="N4:O4"/>
    <mergeCell ref="B5:C5"/>
    <mergeCell ref="N5:O5"/>
    <mergeCell ref="B6:C6"/>
    <mergeCell ref="N6:O6"/>
    <mergeCell ref="B9:C9"/>
    <mergeCell ref="N9:O9"/>
    <mergeCell ref="B10:C10"/>
    <mergeCell ref="N10:O10"/>
    <mergeCell ref="B11:C11"/>
  </mergeCells>
  <dataValidations count="1">
    <dataValidation type="list" allowBlank="1" showInputMessage="1" showErrorMessage="1" sqref="B4:C4 N4:O4" xr:uid="{00000000-0002-0000-0200-000000000000}">
      <formula1>Monthsorhours</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3664A44D-5354-4D51-A902-B9D8B57156F6}">
            <xm:f>AND(AU!$D$1="FP2",AU!$K$39&gt;4300000)</xm:f>
            <x14:dxf>
              <fill>
                <patternFill>
                  <bgColor rgb="FFFF0000"/>
                </patternFill>
              </fill>
            </x14:dxf>
          </x14:cfRule>
          <x14:cfRule type="expression" priority="2" id="{A3329513-CD3E-4B23-96B0-C7124FBED907}">
            <xm:f>AND(AU!$D$1="FP1",AU!$K$39&gt;2000000)</xm:f>
            <x14:dxf>
              <fill>
                <patternFill>
                  <bgColor rgb="FFFF0000"/>
                </patternFill>
              </fill>
            </x14:dxf>
          </x14:cfRule>
          <xm:sqref>K39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Lister!$C$2:$C$3</xm:f>
          </x14:formula1>
          <xm:sqref>D1:D2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1"/>
  <sheetViews>
    <sheetView showGridLines="0" topLeftCell="J1" zoomScale="80" zoomScaleNormal="80" workbookViewId="0">
      <selection activeCell="Y1" sqref="Y1:Y1048576"/>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84" t="s">
        <v>126</v>
      </c>
      <c r="C1" s="284"/>
      <c r="D1" s="261" t="s">
        <v>127</v>
      </c>
    </row>
    <row r="2" spans="1:25" ht="15.75" customHeight="1" thickBot="1" x14ac:dyDescent="0.3">
      <c r="B2" s="168"/>
      <c r="C2" s="168"/>
      <c r="D2" s="167"/>
    </row>
    <row r="3" spans="1:25" ht="27" thickBot="1" x14ac:dyDescent="0.3">
      <c r="A3" s="285" t="s">
        <v>38</v>
      </c>
      <c r="B3" s="286"/>
      <c r="C3" s="286"/>
      <c r="D3" s="286"/>
      <c r="E3" s="286"/>
      <c r="F3" s="286"/>
      <c r="G3" s="286"/>
      <c r="H3" s="286"/>
      <c r="I3" s="286"/>
      <c r="J3" s="286"/>
      <c r="K3" s="287"/>
      <c r="L3" s="1"/>
      <c r="M3" s="288" t="s">
        <v>39</v>
      </c>
      <c r="N3" s="289"/>
      <c r="O3" s="289"/>
      <c r="P3" s="289"/>
      <c r="Q3" s="289"/>
      <c r="R3" s="289"/>
      <c r="S3" s="289"/>
      <c r="T3" s="289"/>
      <c r="U3" s="289"/>
      <c r="V3" s="289"/>
      <c r="W3" s="290"/>
      <c r="Y3" s="28" t="s">
        <v>27</v>
      </c>
    </row>
    <row r="4" spans="1:25" x14ac:dyDescent="0.25">
      <c r="A4" s="279" t="s">
        <v>0</v>
      </c>
      <c r="B4" s="291" t="s">
        <v>1</v>
      </c>
      <c r="C4" s="292"/>
      <c r="D4" s="2">
        <v>2021</v>
      </c>
      <c r="E4" s="2">
        <v>2022</v>
      </c>
      <c r="F4" s="2">
        <v>2023</v>
      </c>
      <c r="G4" s="2">
        <v>2024</v>
      </c>
      <c r="H4" s="2">
        <v>2025</v>
      </c>
      <c r="I4" s="2">
        <v>2026</v>
      </c>
      <c r="J4" s="2">
        <v>2027</v>
      </c>
      <c r="K4" s="3" t="s">
        <v>2</v>
      </c>
      <c r="L4" s="1"/>
      <c r="M4" s="279" t="s">
        <v>0</v>
      </c>
      <c r="N4" s="291" t="s">
        <v>1</v>
      </c>
      <c r="O4" s="292"/>
      <c r="P4" s="2">
        <v>2021</v>
      </c>
      <c r="Q4" s="2">
        <v>2022</v>
      </c>
      <c r="R4" s="2">
        <v>2023</v>
      </c>
      <c r="S4" s="2">
        <v>2024</v>
      </c>
      <c r="T4" s="2">
        <v>2025</v>
      </c>
      <c r="U4" s="2">
        <v>2026</v>
      </c>
      <c r="V4" s="2">
        <v>2027</v>
      </c>
      <c r="W4" s="3" t="s">
        <v>2</v>
      </c>
      <c r="Y4" t="s">
        <v>129</v>
      </c>
    </row>
    <row r="5" spans="1:25" ht="15" customHeight="1" x14ac:dyDescent="0.25">
      <c r="A5" s="280"/>
      <c r="B5" s="281" t="s">
        <v>18</v>
      </c>
      <c r="C5" s="282"/>
      <c r="D5" s="4"/>
      <c r="E5" s="4"/>
      <c r="F5" s="4"/>
      <c r="G5" s="4"/>
      <c r="H5" s="4"/>
      <c r="I5" s="4"/>
      <c r="J5" s="4"/>
      <c r="K5" s="5">
        <f>SUM(D5:J5)</f>
        <v>0</v>
      </c>
      <c r="L5" s="1"/>
      <c r="M5" s="280"/>
      <c r="N5" s="281" t="s">
        <v>24</v>
      </c>
      <c r="O5" s="282"/>
      <c r="P5" s="4"/>
      <c r="Q5" s="4"/>
      <c r="R5" s="4"/>
      <c r="S5" s="4"/>
      <c r="T5" s="4"/>
      <c r="U5" s="4"/>
      <c r="V5" s="4"/>
      <c r="W5" s="5">
        <f>SUM(P5:V5)</f>
        <v>0</v>
      </c>
      <c r="Y5" t="s">
        <v>174</v>
      </c>
    </row>
    <row r="6" spans="1:25" ht="15" customHeight="1" x14ac:dyDescent="0.25">
      <c r="A6" s="280"/>
      <c r="B6" s="275" t="s">
        <v>19</v>
      </c>
      <c r="C6" s="276"/>
      <c r="D6" s="4"/>
      <c r="E6" s="4"/>
      <c r="F6" s="4"/>
      <c r="G6" s="4"/>
      <c r="H6" s="4"/>
      <c r="I6" s="4"/>
      <c r="J6" s="4"/>
      <c r="K6" s="5">
        <f t="shared" ref="K6:K12" si="0">SUM(D6:J6)</f>
        <v>0</v>
      </c>
      <c r="L6" s="1"/>
      <c r="M6" s="280"/>
      <c r="N6" s="275" t="s">
        <v>25</v>
      </c>
      <c r="O6" s="276"/>
      <c r="P6" s="4"/>
      <c r="Q6" s="4"/>
      <c r="R6" s="4"/>
      <c r="S6" s="4"/>
      <c r="T6" s="4"/>
      <c r="U6" s="4"/>
      <c r="V6" s="4"/>
      <c r="W6" s="5">
        <f t="shared" ref="W6:W12" si="1">SUM(P6:V6)</f>
        <v>0</v>
      </c>
      <c r="Y6" s="283" t="s">
        <v>177</v>
      </c>
    </row>
    <row r="7" spans="1:25" x14ac:dyDescent="0.25">
      <c r="A7" s="280"/>
      <c r="B7" s="275" t="s">
        <v>20</v>
      </c>
      <c r="C7" s="276"/>
      <c r="D7" s="4"/>
      <c r="E7" s="4"/>
      <c r="F7" s="4"/>
      <c r="G7" s="4"/>
      <c r="H7" s="4"/>
      <c r="I7" s="4"/>
      <c r="J7" s="4"/>
      <c r="K7" s="5">
        <f t="shared" si="0"/>
        <v>0</v>
      </c>
      <c r="L7" s="1"/>
      <c r="M7" s="280"/>
      <c r="N7" s="275" t="s">
        <v>26</v>
      </c>
      <c r="O7" s="276"/>
      <c r="P7" s="4"/>
      <c r="Q7" s="4"/>
      <c r="R7" s="4"/>
      <c r="S7" s="4"/>
      <c r="T7" s="4"/>
      <c r="U7" s="4"/>
      <c r="V7" s="4"/>
      <c r="W7" s="5">
        <f t="shared" si="1"/>
        <v>0</v>
      </c>
      <c r="Y7" s="283"/>
    </row>
    <row r="8" spans="1:25" x14ac:dyDescent="0.25">
      <c r="A8" s="280"/>
      <c r="B8" s="275" t="s">
        <v>21</v>
      </c>
      <c r="C8" s="276"/>
      <c r="D8" s="4"/>
      <c r="E8" s="4"/>
      <c r="F8" s="4"/>
      <c r="G8" s="4"/>
      <c r="H8" s="4"/>
      <c r="I8" s="4"/>
      <c r="J8" s="4"/>
      <c r="K8" s="5">
        <f t="shared" si="0"/>
        <v>0</v>
      </c>
      <c r="L8" s="1"/>
      <c r="M8" s="280"/>
      <c r="N8" s="275"/>
      <c r="O8" s="276"/>
      <c r="P8" s="4"/>
      <c r="Q8" s="4"/>
      <c r="R8" s="4"/>
      <c r="S8" s="4"/>
      <c r="T8" s="4"/>
      <c r="U8" s="4"/>
      <c r="V8" s="4"/>
      <c r="W8" s="5">
        <f t="shared" si="1"/>
        <v>0</v>
      </c>
      <c r="Y8" s="283"/>
    </row>
    <row r="9" spans="1:25" x14ac:dyDescent="0.25">
      <c r="A9" s="280"/>
      <c r="B9" s="275" t="s">
        <v>22</v>
      </c>
      <c r="C9" s="276"/>
      <c r="D9" s="4"/>
      <c r="E9" s="4"/>
      <c r="F9" s="4"/>
      <c r="G9" s="4"/>
      <c r="H9" s="4"/>
      <c r="I9" s="4"/>
      <c r="J9" s="4"/>
      <c r="K9" s="5">
        <f t="shared" si="0"/>
        <v>0</v>
      </c>
      <c r="L9" s="1"/>
      <c r="M9" s="280"/>
      <c r="N9" s="275"/>
      <c r="O9" s="276"/>
      <c r="P9" s="4"/>
      <c r="Q9" s="4"/>
      <c r="R9" s="4"/>
      <c r="S9" s="4"/>
      <c r="T9" s="4"/>
      <c r="U9" s="4"/>
      <c r="V9" s="4"/>
      <c r="W9" s="5">
        <f t="shared" si="1"/>
        <v>0</v>
      </c>
    </row>
    <row r="10" spans="1:25" x14ac:dyDescent="0.25">
      <c r="A10" s="280"/>
      <c r="B10" s="275" t="s">
        <v>23</v>
      </c>
      <c r="C10" s="276"/>
      <c r="D10" s="4"/>
      <c r="E10" s="4"/>
      <c r="F10" s="4"/>
      <c r="G10" s="4"/>
      <c r="H10" s="4"/>
      <c r="I10" s="4"/>
      <c r="J10" s="4"/>
      <c r="K10" s="5">
        <f t="shared" si="0"/>
        <v>0</v>
      </c>
      <c r="L10" s="1"/>
      <c r="M10" s="280"/>
      <c r="N10" s="275"/>
      <c r="O10" s="276"/>
      <c r="P10" s="4"/>
      <c r="Q10" s="4"/>
      <c r="R10" s="4"/>
      <c r="S10" s="4"/>
      <c r="T10" s="4"/>
      <c r="U10" s="4"/>
      <c r="V10" s="4"/>
      <c r="W10" s="5">
        <f t="shared" si="1"/>
        <v>0</v>
      </c>
      <c r="Y10" s="28" t="s">
        <v>28</v>
      </c>
    </row>
    <row r="11" spans="1:25" x14ac:dyDescent="0.25">
      <c r="A11" s="280"/>
      <c r="B11" s="275"/>
      <c r="C11" s="276"/>
      <c r="D11" s="4"/>
      <c r="E11" s="4"/>
      <c r="F11" s="4"/>
      <c r="G11" s="4"/>
      <c r="H11" s="4"/>
      <c r="I11" s="4"/>
      <c r="J11" s="4"/>
      <c r="K11" s="5">
        <f t="shared" si="0"/>
        <v>0</v>
      </c>
      <c r="L11" s="1"/>
      <c r="M11" s="280"/>
      <c r="N11" s="275"/>
      <c r="O11" s="276"/>
      <c r="P11" s="4"/>
      <c r="Q11" s="4"/>
      <c r="R11" s="4"/>
      <c r="S11" s="4"/>
      <c r="T11" s="4"/>
      <c r="U11" s="4"/>
      <c r="V11" s="4"/>
      <c r="W11" s="5">
        <f t="shared" si="1"/>
        <v>0</v>
      </c>
      <c r="Y11" t="s">
        <v>37</v>
      </c>
    </row>
    <row r="12" spans="1:25" x14ac:dyDescent="0.25">
      <c r="A12" s="280"/>
      <c r="B12" s="277"/>
      <c r="C12" s="278"/>
      <c r="D12" s="4"/>
      <c r="E12" s="4"/>
      <c r="F12" s="4"/>
      <c r="G12" s="4"/>
      <c r="H12" s="4"/>
      <c r="I12" s="4"/>
      <c r="J12" s="4"/>
      <c r="K12" s="5">
        <f t="shared" si="0"/>
        <v>0</v>
      </c>
      <c r="L12" s="1"/>
      <c r="M12" s="280"/>
      <c r="N12" s="277"/>
      <c r="O12" s="278"/>
      <c r="P12" s="4"/>
      <c r="Q12" s="4"/>
      <c r="R12" s="4"/>
      <c r="S12" s="4"/>
      <c r="T12" s="4"/>
      <c r="U12" s="4"/>
      <c r="V12" s="4"/>
      <c r="W12" s="5">
        <f t="shared" si="1"/>
        <v>0</v>
      </c>
      <c r="Y12" t="s">
        <v>29</v>
      </c>
    </row>
    <row r="13" spans="1:25" ht="15.75" thickBot="1" x14ac:dyDescent="0.3">
      <c r="A13" s="280"/>
      <c r="B13" s="6" t="str">
        <f>IF(B4="Personnel - man months","Total man months","Total man hours")</f>
        <v>Total man months</v>
      </c>
      <c r="C13" s="6"/>
      <c r="D13" s="7">
        <f t="shared" ref="D13:J13" si="2">SUM(D5:D12)</f>
        <v>0</v>
      </c>
      <c r="E13" s="7">
        <f t="shared" si="2"/>
        <v>0</v>
      </c>
      <c r="F13" s="7">
        <f t="shared" si="2"/>
        <v>0</v>
      </c>
      <c r="G13" s="7">
        <f t="shared" si="2"/>
        <v>0</v>
      </c>
      <c r="H13" s="7">
        <f t="shared" si="2"/>
        <v>0</v>
      </c>
      <c r="I13" s="7"/>
      <c r="J13" s="7">
        <f t="shared" si="2"/>
        <v>0</v>
      </c>
      <c r="K13" s="7">
        <f>SUM(D13:J13)</f>
        <v>0</v>
      </c>
      <c r="L13" s="1"/>
      <c r="M13" s="280"/>
      <c r="N13" s="6" t="str">
        <f>IF(N4="Personnel - man months","Total man months","Total man hours")</f>
        <v>Total man months</v>
      </c>
      <c r="O13" s="6"/>
      <c r="P13" s="7">
        <f t="shared" ref="P13:V13" si="3">SUM(P5:P12)</f>
        <v>0</v>
      </c>
      <c r="Q13" s="7">
        <f t="shared" si="3"/>
        <v>0</v>
      </c>
      <c r="R13" s="7">
        <f t="shared" si="3"/>
        <v>0</v>
      </c>
      <c r="S13" s="7">
        <f t="shared" si="3"/>
        <v>0</v>
      </c>
      <c r="T13" s="7">
        <f t="shared" si="3"/>
        <v>0</v>
      </c>
      <c r="U13" s="7">
        <f t="shared" si="3"/>
        <v>0</v>
      </c>
      <c r="V13" s="7">
        <f t="shared" si="3"/>
        <v>0</v>
      </c>
      <c r="W13" s="7">
        <f>SUM(P13:V13)</f>
        <v>0</v>
      </c>
      <c r="Y13" t="s">
        <v>35</v>
      </c>
    </row>
    <row r="14" spans="1:25" x14ac:dyDescent="0.25">
      <c r="A14" s="280"/>
      <c r="B14" s="262" t="s">
        <v>3</v>
      </c>
      <c r="C14" s="262" t="s">
        <v>34</v>
      </c>
      <c r="D14" s="3">
        <f t="shared" ref="D14:J14" si="4">+D4</f>
        <v>2021</v>
      </c>
      <c r="E14" s="3">
        <f t="shared" si="4"/>
        <v>2022</v>
      </c>
      <c r="F14" s="3">
        <f t="shared" si="4"/>
        <v>2023</v>
      </c>
      <c r="G14" s="3">
        <f t="shared" si="4"/>
        <v>2024</v>
      </c>
      <c r="H14" s="3">
        <f t="shared" si="4"/>
        <v>2025</v>
      </c>
      <c r="I14" s="3">
        <f t="shared" si="4"/>
        <v>2026</v>
      </c>
      <c r="J14" s="3">
        <f t="shared" si="4"/>
        <v>2027</v>
      </c>
      <c r="K14" s="3" t="s">
        <v>4</v>
      </c>
      <c r="L14" s="1"/>
      <c r="M14" s="280"/>
      <c r="N14" s="262" t="s">
        <v>3</v>
      </c>
      <c r="O14" s="262" t="s">
        <v>34</v>
      </c>
      <c r="P14" s="3">
        <f t="shared" ref="P14:V14" si="5">+P4</f>
        <v>2021</v>
      </c>
      <c r="Q14" s="3">
        <f t="shared" si="5"/>
        <v>2022</v>
      </c>
      <c r="R14" s="3">
        <f t="shared" si="5"/>
        <v>2023</v>
      </c>
      <c r="S14" s="3">
        <f t="shared" si="5"/>
        <v>2024</v>
      </c>
      <c r="T14" s="3">
        <f t="shared" si="5"/>
        <v>2025</v>
      </c>
      <c r="U14" s="3">
        <f t="shared" si="5"/>
        <v>2026</v>
      </c>
      <c r="V14" s="3">
        <f t="shared" si="5"/>
        <v>2027</v>
      </c>
      <c r="W14" s="3" t="s">
        <v>4</v>
      </c>
      <c r="Y14" t="s">
        <v>36</v>
      </c>
    </row>
    <row r="15" spans="1:25" x14ac:dyDescent="0.25">
      <c r="A15" s="280"/>
      <c r="B15" s="9" t="str">
        <f>B5</f>
        <v>Postdoc NN</v>
      </c>
      <c r="C15" s="10">
        <v>44920</v>
      </c>
      <c r="D15" s="11">
        <f>(C15*(1+$C$23))*D5</f>
        <v>0</v>
      </c>
      <c r="E15" s="11">
        <f>(C15*(1+$C$23)^2)*E5</f>
        <v>0</v>
      </c>
      <c r="F15" s="11">
        <f>(C15*(1+$C$23)^3)*F5</f>
        <v>0</v>
      </c>
      <c r="G15" s="11">
        <f>(C15*(1+$C$23)^4)*G5</f>
        <v>0</v>
      </c>
      <c r="H15" s="11">
        <f>(C15*(1+$C$23)^5)*H5</f>
        <v>0</v>
      </c>
      <c r="I15" s="11">
        <f>(C15*(1+$C$23)^5)*I5</f>
        <v>0</v>
      </c>
      <c r="J15" s="11">
        <f>(C15*(1+$C$23)^6)*J5</f>
        <v>0</v>
      </c>
      <c r="K15" s="11">
        <f>SUM(D15:J15)</f>
        <v>0</v>
      </c>
      <c r="L15" s="12"/>
      <c r="M15" s="280"/>
      <c r="N15" s="9" t="str">
        <f>N5</f>
        <v>Prof.</v>
      </c>
      <c r="O15" s="10">
        <v>71446</v>
      </c>
      <c r="P15" s="11">
        <f>(O15*(1+$O$23))*P5</f>
        <v>0</v>
      </c>
      <c r="Q15" s="11">
        <f>(O15*(1+$O$23)^2)*Q5</f>
        <v>0</v>
      </c>
      <c r="R15" s="11">
        <f>(O15*(1+$O$23)^3)*R5</f>
        <v>0</v>
      </c>
      <c r="S15" s="11">
        <f>(O15*(1+$O$23)^4)*S5</f>
        <v>0</v>
      </c>
      <c r="T15" s="11">
        <f>(O15*(1+$O$23)^4)*T5</f>
        <v>0</v>
      </c>
      <c r="U15" s="11">
        <f>(O15*(1+$O$23)^5)*U5</f>
        <v>0</v>
      </c>
      <c r="V15" s="11">
        <f>(O15*(1+$O$23)^6)*V5</f>
        <v>0</v>
      </c>
      <c r="W15" s="11">
        <f>SUM(P15:V15)</f>
        <v>0</v>
      </c>
    </row>
    <row r="16" spans="1:25" x14ac:dyDescent="0.25">
      <c r="A16" s="280"/>
      <c r="B16" s="9" t="str">
        <f>B6</f>
        <v>PhD NN</v>
      </c>
      <c r="C16" s="10">
        <v>36411</v>
      </c>
      <c r="D16" s="11">
        <f t="shared" ref="D16:D21" si="6">(C16*(1+$C$23))*D6</f>
        <v>0</v>
      </c>
      <c r="E16" s="11">
        <f t="shared" ref="E16:E22" si="7">(C16*(1+$C$23)^2)*E6</f>
        <v>0</v>
      </c>
      <c r="F16" s="11">
        <f t="shared" ref="F16:F22" si="8">(C16*(1+$C$23)^3)*F6</f>
        <v>0</v>
      </c>
      <c r="G16" s="11">
        <f t="shared" ref="G16:G22" si="9">(C16*(1+$C$23)^4)*G6</f>
        <v>0</v>
      </c>
      <c r="H16" s="11">
        <f t="shared" ref="H16:H22" si="10">(C16*(1+$C$23)^5)*H6</f>
        <v>0</v>
      </c>
      <c r="I16" s="11">
        <f t="shared" ref="I16:I21" si="11">(C16*(1+$C$23)^5)*I6</f>
        <v>0</v>
      </c>
      <c r="J16" s="11">
        <f t="shared" ref="J16:J22" si="12">(C16*(1+$C$23)^6)*J6</f>
        <v>0</v>
      </c>
      <c r="K16" s="11">
        <f t="shared" ref="K16:K22" si="13">SUM(D16:J16)</f>
        <v>0</v>
      </c>
      <c r="L16" s="12"/>
      <c r="M16" s="280"/>
      <c r="N16" s="9" t="str">
        <f>N6</f>
        <v>Associate Prof.</v>
      </c>
      <c r="O16" s="10">
        <v>57403</v>
      </c>
      <c r="P16" s="11">
        <f t="shared" ref="P16:P22" si="14">(O16*(1+$O$23))*P6</f>
        <v>0</v>
      </c>
      <c r="Q16" s="11">
        <f t="shared" ref="Q16:Q22" si="15">(O16*(1+$O$23)^2)*Q6</f>
        <v>0</v>
      </c>
      <c r="R16" s="11">
        <f t="shared" ref="R16:R22" si="16">(O16*(1+$O$23)^3)*R6</f>
        <v>0</v>
      </c>
      <c r="S16" s="11">
        <f t="shared" ref="S16:S22" si="17">(O16*(1+$O$23)^4)*S6</f>
        <v>0</v>
      </c>
      <c r="T16" s="11">
        <f t="shared" ref="T16:T22" si="18">(O16*(1+$O$23)^4)*T6</f>
        <v>0</v>
      </c>
      <c r="U16" s="11">
        <f t="shared" ref="U16:U22" si="19">(O16*(1+$O$23)^5)*U6</f>
        <v>0</v>
      </c>
      <c r="V16" s="11">
        <f t="shared" ref="V16:V22" si="20">(O16*(1+$O$23)^6)*V6</f>
        <v>0</v>
      </c>
      <c r="W16" s="11">
        <f t="shared" ref="W16:W22" si="21">SUM(P16:V16)</f>
        <v>0</v>
      </c>
      <c r="Y16" s="28" t="s">
        <v>30</v>
      </c>
    </row>
    <row r="17" spans="1:25" x14ac:dyDescent="0.25">
      <c r="A17" s="280"/>
      <c r="B17" s="9" t="str">
        <f>B7</f>
        <v>Research Assistant</v>
      </c>
      <c r="C17" s="10">
        <v>39125</v>
      </c>
      <c r="D17" s="11">
        <f t="shared" si="6"/>
        <v>0</v>
      </c>
      <c r="E17" s="11">
        <f t="shared" si="7"/>
        <v>0</v>
      </c>
      <c r="F17" s="11">
        <f t="shared" si="8"/>
        <v>0</v>
      </c>
      <c r="G17" s="11">
        <f t="shared" si="9"/>
        <v>0</v>
      </c>
      <c r="H17" s="11">
        <f t="shared" si="10"/>
        <v>0</v>
      </c>
      <c r="I17" s="11">
        <f t="shared" si="11"/>
        <v>0</v>
      </c>
      <c r="J17" s="11">
        <f t="shared" si="12"/>
        <v>0</v>
      </c>
      <c r="K17" s="11">
        <f t="shared" si="13"/>
        <v>0</v>
      </c>
      <c r="L17" s="12"/>
      <c r="M17" s="280"/>
      <c r="N17" s="9" t="str">
        <f>N7</f>
        <v>Senior Researcher</v>
      </c>
      <c r="O17" s="10">
        <v>57305</v>
      </c>
      <c r="P17" s="11">
        <f t="shared" si="14"/>
        <v>0</v>
      </c>
      <c r="Q17" s="11">
        <f t="shared" si="15"/>
        <v>0</v>
      </c>
      <c r="R17" s="11">
        <f t="shared" si="16"/>
        <v>0</v>
      </c>
      <c r="S17" s="11">
        <f t="shared" si="17"/>
        <v>0</v>
      </c>
      <c r="T17" s="11">
        <f t="shared" si="18"/>
        <v>0</v>
      </c>
      <c r="U17" s="11">
        <f t="shared" si="19"/>
        <v>0</v>
      </c>
      <c r="V17" s="11">
        <f t="shared" si="20"/>
        <v>0</v>
      </c>
      <c r="W17" s="11">
        <f t="shared" si="21"/>
        <v>0</v>
      </c>
      <c r="Y17" t="s">
        <v>31</v>
      </c>
    </row>
    <row r="18" spans="1:25" x14ac:dyDescent="0.25">
      <c r="A18" s="280"/>
      <c r="B18" s="9" t="str">
        <f>B8</f>
        <v>Student assistant</v>
      </c>
      <c r="C18" s="10">
        <f>170.91*1.02*45</f>
        <v>7844.7690000000002</v>
      </c>
      <c r="D18" s="11">
        <f t="shared" si="6"/>
        <v>0</v>
      </c>
      <c r="E18" s="11">
        <f t="shared" si="7"/>
        <v>0</v>
      </c>
      <c r="F18" s="11">
        <f t="shared" si="8"/>
        <v>0</v>
      </c>
      <c r="G18" s="11">
        <f t="shared" si="9"/>
        <v>0</v>
      </c>
      <c r="H18" s="11">
        <f t="shared" si="10"/>
        <v>0</v>
      </c>
      <c r="I18" s="11">
        <f t="shared" si="11"/>
        <v>0</v>
      </c>
      <c r="J18" s="11">
        <f t="shared" si="12"/>
        <v>0</v>
      </c>
      <c r="K18" s="11">
        <f t="shared" si="13"/>
        <v>0</v>
      </c>
      <c r="L18" s="12"/>
      <c r="M18" s="280"/>
      <c r="N18" s="9">
        <f>N8</f>
        <v>0</v>
      </c>
      <c r="O18" s="10"/>
      <c r="P18" s="11">
        <f t="shared" si="14"/>
        <v>0</v>
      </c>
      <c r="Q18" s="11">
        <f t="shared" si="15"/>
        <v>0</v>
      </c>
      <c r="R18" s="11">
        <f t="shared" si="16"/>
        <v>0</v>
      </c>
      <c r="S18" s="11">
        <f t="shared" si="17"/>
        <v>0</v>
      </c>
      <c r="T18" s="11">
        <f t="shared" si="18"/>
        <v>0</v>
      </c>
      <c r="U18" s="11">
        <f t="shared" si="19"/>
        <v>0</v>
      </c>
      <c r="V18" s="11">
        <f t="shared" si="20"/>
        <v>0</v>
      </c>
      <c r="W18" s="11">
        <f t="shared" si="21"/>
        <v>0</v>
      </c>
      <c r="Y18" t="s">
        <v>32</v>
      </c>
    </row>
    <row r="19" spans="1:25" x14ac:dyDescent="0.25">
      <c r="A19" s="280"/>
      <c r="B19" s="9" t="str">
        <f t="shared" ref="B19:B22" si="22">B9</f>
        <v>Technician</v>
      </c>
      <c r="C19" s="10">
        <v>43157</v>
      </c>
      <c r="D19" s="11">
        <f t="shared" si="6"/>
        <v>0</v>
      </c>
      <c r="E19" s="11">
        <f t="shared" si="7"/>
        <v>0</v>
      </c>
      <c r="F19" s="11">
        <f t="shared" si="8"/>
        <v>0</v>
      </c>
      <c r="G19" s="11">
        <f t="shared" si="9"/>
        <v>0</v>
      </c>
      <c r="H19" s="11">
        <f t="shared" si="10"/>
        <v>0</v>
      </c>
      <c r="I19" s="11">
        <f t="shared" si="11"/>
        <v>0</v>
      </c>
      <c r="J19" s="11">
        <f t="shared" si="12"/>
        <v>0</v>
      </c>
      <c r="K19" s="11">
        <f t="shared" si="13"/>
        <v>0</v>
      </c>
      <c r="L19" s="12"/>
      <c r="M19" s="280"/>
      <c r="N19" s="9">
        <f t="shared" ref="N19:N22" si="23">N9</f>
        <v>0</v>
      </c>
      <c r="O19" s="10"/>
      <c r="P19" s="11">
        <f t="shared" si="14"/>
        <v>0</v>
      </c>
      <c r="Q19" s="11">
        <f t="shared" si="15"/>
        <v>0</v>
      </c>
      <c r="R19" s="11">
        <f t="shared" si="16"/>
        <v>0</v>
      </c>
      <c r="S19" s="11">
        <f t="shared" si="17"/>
        <v>0</v>
      </c>
      <c r="T19" s="11">
        <f t="shared" si="18"/>
        <v>0</v>
      </c>
      <c r="U19" s="11">
        <f t="shared" si="19"/>
        <v>0</v>
      </c>
      <c r="V19" s="11">
        <f t="shared" si="20"/>
        <v>0</v>
      </c>
      <c r="W19" s="11">
        <f t="shared" si="21"/>
        <v>0</v>
      </c>
      <c r="Y19" t="s">
        <v>35</v>
      </c>
    </row>
    <row r="20" spans="1:25" x14ac:dyDescent="0.25">
      <c r="A20" s="280"/>
      <c r="B20" s="9" t="str">
        <f t="shared" si="22"/>
        <v>Lab. Technician</v>
      </c>
      <c r="C20" s="10">
        <v>37487</v>
      </c>
      <c r="D20" s="11">
        <f t="shared" si="6"/>
        <v>0</v>
      </c>
      <c r="E20" s="11">
        <f t="shared" si="7"/>
        <v>0</v>
      </c>
      <c r="F20" s="11">
        <f t="shared" si="8"/>
        <v>0</v>
      </c>
      <c r="G20" s="11">
        <f t="shared" si="9"/>
        <v>0</v>
      </c>
      <c r="H20" s="11">
        <f t="shared" si="10"/>
        <v>0</v>
      </c>
      <c r="I20" s="11">
        <f t="shared" si="11"/>
        <v>0</v>
      </c>
      <c r="J20" s="11">
        <f t="shared" si="12"/>
        <v>0</v>
      </c>
      <c r="K20" s="11">
        <f t="shared" si="13"/>
        <v>0</v>
      </c>
      <c r="L20" s="12"/>
      <c r="M20" s="280"/>
      <c r="N20" s="9">
        <f t="shared" si="23"/>
        <v>0</v>
      </c>
      <c r="O20" s="10"/>
      <c r="P20" s="11">
        <f t="shared" si="14"/>
        <v>0</v>
      </c>
      <c r="Q20" s="11">
        <f t="shared" si="15"/>
        <v>0</v>
      </c>
      <c r="R20" s="11">
        <f t="shared" si="16"/>
        <v>0</v>
      </c>
      <c r="S20" s="11">
        <f t="shared" si="17"/>
        <v>0</v>
      </c>
      <c r="T20" s="11">
        <f t="shared" si="18"/>
        <v>0</v>
      </c>
      <c r="U20" s="11">
        <f t="shared" si="19"/>
        <v>0</v>
      </c>
      <c r="V20" s="11">
        <f t="shared" si="20"/>
        <v>0</v>
      </c>
      <c r="W20" s="11">
        <f t="shared" si="21"/>
        <v>0</v>
      </c>
      <c r="Y20" t="s">
        <v>36</v>
      </c>
    </row>
    <row r="21" spans="1:25" x14ac:dyDescent="0.25">
      <c r="A21" s="280"/>
      <c r="B21" s="9">
        <f t="shared" si="22"/>
        <v>0</v>
      </c>
      <c r="C21" s="10"/>
      <c r="D21" s="11">
        <f t="shared" si="6"/>
        <v>0</v>
      </c>
      <c r="E21" s="11">
        <f t="shared" si="7"/>
        <v>0</v>
      </c>
      <c r="F21" s="11">
        <f t="shared" si="8"/>
        <v>0</v>
      </c>
      <c r="G21" s="11">
        <f t="shared" si="9"/>
        <v>0</v>
      </c>
      <c r="H21" s="11">
        <f t="shared" si="10"/>
        <v>0</v>
      </c>
      <c r="I21" s="11">
        <f t="shared" si="11"/>
        <v>0</v>
      </c>
      <c r="J21" s="11">
        <f t="shared" si="12"/>
        <v>0</v>
      </c>
      <c r="K21" s="11">
        <f t="shared" si="13"/>
        <v>0</v>
      </c>
      <c r="L21" s="12"/>
      <c r="M21" s="280"/>
      <c r="N21" s="9">
        <f t="shared" si="23"/>
        <v>0</v>
      </c>
      <c r="O21" s="10"/>
      <c r="P21" s="11">
        <f t="shared" si="14"/>
        <v>0</v>
      </c>
      <c r="Q21" s="11">
        <f t="shared" si="15"/>
        <v>0</v>
      </c>
      <c r="R21" s="11">
        <f t="shared" si="16"/>
        <v>0</v>
      </c>
      <c r="S21" s="11">
        <f t="shared" si="17"/>
        <v>0</v>
      </c>
      <c r="T21" s="11">
        <f t="shared" si="18"/>
        <v>0</v>
      </c>
      <c r="U21" s="11">
        <f t="shared" si="19"/>
        <v>0</v>
      </c>
      <c r="V21" s="11">
        <f t="shared" si="20"/>
        <v>0</v>
      </c>
      <c r="W21" s="11">
        <f t="shared" si="21"/>
        <v>0</v>
      </c>
    </row>
    <row r="22" spans="1:25" x14ac:dyDescent="0.25">
      <c r="A22" s="280"/>
      <c r="B22" s="13">
        <f t="shared" si="22"/>
        <v>0</v>
      </c>
      <c r="C22" s="10"/>
      <c r="D22" s="11">
        <f>(C22*(1+$C$23))*D12</f>
        <v>0</v>
      </c>
      <c r="E22" s="11">
        <f t="shared" si="7"/>
        <v>0</v>
      </c>
      <c r="F22" s="11">
        <f t="shared" si="8"/>
        <v>0</v>
      </c>
      <c r="G22" s="11">
        <f t="shared" si="9"/>
        <v>0</v>
      </c>
      <c r="H22" s="11">
        <f t="shared" si="10"/>
        <v>0</v>
      </c>
      <c r="I22" s="11">
        <f>(C22*(1+$C$23)^5)*I12</f>
        <v>0</v>
      </c>
      <c r="J22" s="11">
        <f t="shared" si="12"/>
        <v>0</v>
      </c>
      <c r="K22" s="14">
        <f t="shared" si="13"/>
        <v>0</v>
      </c>
      <c r="L22" s="12"/>
      <c r="M22" s="280"/>
      <c r="N22" s="13">
        <f t="shared" si="23"/>
        <v>0</v>
      </c>
      <c r="O22" s="10"/>
      <c r="P22" s="11">
        <f t="shared" si="14"/>
        <v>0</v>
      </c>
      <c r="Q22" s="11">
        <f t="shared" si="15"/>
        <v>0</v>
      </c>
      <c r="R22" s="11">
        <f t="shared" si="16"/>
        <v>0</v>
      </c>
      <c r="S22" s="11">
        <f t="shared" si="17"/>
        <v>0</v>
      </c>
      <c r="T22" s="11">
        <f t="shared" si="18"/>
        <v>0</v>
      </c>
      <c r="U22" s="11">
        <f t="shared" si="19"/>
        <v>0</v>
      </c>
      <c r="V22" s="11">
        <f t="shared" si="20"/>
        <v>0</v>
      </c>
      <c r="W22" s="14">
        <f t="shared" si="21"/>
        <v>0</v>
      </c>
    </row>
    <row r="23" spans="1:25" x14ac:dyDescent="0.25">
      <c r="A23" s="280"/>
      <c r="B23" s="15" t="s">
        <v>5</v>
      </c>
      <c r="C23" s="31">
        <v>0</v>
      </c>
      <c r="D23" s="34"/>
      <c r="E23" s="16"/>
      <c r="F23" s="16"/>
      <c r="G23" s="16"/>
      <c r="H23" s="16"/>
      <c r="I23" s="16"/>
      <c r="J23" s="16"/>
      <c r="K23" s="17"/>
      <c r="L23" s="12"/>
      <c r="M23" s="280"/>
      <c r="N23" s="15" t="s">
        <v>5</v>
      </c>
      <c r="O23" s="32">
        <f>C23</f>
        <v>0</v>
      </c>
      <c r="P23" s="34"/>
      <c r="Q23" s="16"/>
      <c r="R23" s="16"/>
      <c r="S23" s="16"/>
      <c r="T23" s="16"/>
      <c r="U23" s="16"/>
      <c r="V23" s="16"/>
      <c r="W23" s="17"/>
      <c r="Y23" s="28" t="s">
        <v>173</v>
      </c>
    </row>
    <row r="24" spans="1:25" ht="15.75" thickBot="1" x14ac:dyDescent="0.3">
      <c r="A24" s="280"/>
      <c r="B24" s="6" t="s">
        <v>6</v>
      </c>
      <c r="C24" s="6"/>
      <c r="D24" s="18">
        <f t="shared" ref="D24:J24" si="24">ROUND(SUM(D15:D22),0)</f>
        <v>0</v>
      </c>
      <c r="E24" s="18">
        <f t="shared" si="24"/>
        <v>0</v>
      </c>
      <c r="F24" s="18">
        <f t="shared" si="24"/>
        <v>0</v>
      </c>
      <c r="G24" s="18">
        <f t="shared" si="24"/>
        <v>0</v>
      </c>
      <c r="H24" s="18">
        <f t="shared" si="24"/>
        <v>0</v>
      </c>
      <c r="I24" s="18">
        <f t="shared" si="24"/>
        <v>0</v>
      </c>
      <c r="J24" s="18">
        <f t="shared" si="24"/>
        <v>0</v>
      </c>
      <c r="K24" s="18">
        <f>SUM(D24:J24)</f>
        <v>0</v>
      </c>
      <c r="L24" s="12"/>
      <c r="M24" s="280"/>
      <c r="N24" s="6" t="s">
        <v>6</v>
      </c>
      <c r="O24" s="6"/>
      <c r="P24" s="18">
        <f t="shared" ref="P24:V24" si="25">ROUND(SUM(P15:P22),0)</f>
        <v>0</v>
      </c>
      <c r="Q24" s="18">
        <f t="shared" si="25"/>
        <v>0</v>
      </c>
      <c r="R24" s="18">
        <f t="shared" si="25"/>
        <v>0</v>
      </c>
      <c r="S24" s="18">
        <f t="shared" si="25"/>
        <v>0</v>
      </c>
      <c r="T24" s="18">
        <f t="shared" si="25"/>
        <v>0</v>
      </c>
      <c r="U24" s="18">
        <f t="shared" si="25"/>
        <v>0</v>
      </c>
      <c r="V24" s="18">
        <f t="shared" si="25"/>
        <v>0</v>
      </c>
      <c r="W24" s="18">
        <f>SUM(P24:V24)</f>
        <v>0</v>
      </c>
    </row>
    <row r="25" spans="1:25" x14ac:dyDescent="0.25">
      <c r="A25" s="279" t="s">
        <v>7</v>
      </c>
      <c r="B25" s="262" t="s">
        <v>8</v>
      </c>
      <c r="C25" s="262"/>
      <c r="D25" s="3">
        <f t="shared" ref="D25:J25" si="26">+D14</f>
        <v>2021</v>
      </c>
      <c r="E25" s="3">
        <f t="shared" si="26"/>
        <v>2022</v>
      </c>
      <c r="F25" s="3">
        <f t="shared" si="26"/>
        <v>2023</v>
      </c>
      <c r="G25" s="3">
        <f t="shared" si="26"/>
        <v>2024</v>
      </c>
      <c r="H25" s="3">
        <f t="shared" si="26"/>
        <v>2025</v>
      </c>
      <c r="I25" s="3">
        <f t="shared" si="26"/>
        <v>2026</v>
      </c>
      <c r="J25" s="3">
        <f t="shared" si="26"/>
        <v>2027</v>
      </c>
      <c r="K25" s="3" t="s">
        <v>4</v>
      </c>
      <c r="L25" s="1"/>
      <c r="M25" s="279" t="s">
        <v>7</v>
      </c>
      <c r="N25" s="262" t="s">
        <v>8</v>
      </c>
      <c r="O25" s="262"/>
      <c r="P25" s="3">
        <f t="shared" ref="P25:V25" si="27">+P14</f>
        <v>2021</v>
      </c>
      <c r="Q25" s="3">
        <f t="shared" si="27"/>
        <v>2022</v>
      </c>
      <c r="R25" s="3">
        <f t="shared" si="27"/>
        <v>2023</v>
      </c>
      <c r="S25" s="3">
        <f t="shared" si="27"/>
        <v>2024</v>
      </c>
      <c r="T25" s="3">
        <f t="shared" si="27"/>
        <v>2025</v>
      </c>
      <c r="U25" s="3">
        <f t="shared" si="27"/>
        <v>2026</v>
      </c>
      <c r="V25" s="3">
        <f t="shared" si="27"/>
        <v>2027</v>
      </c>
      <c r="W25" s="3" t="s">
        <v>4</v>
      </c>
    </row>
    <row r="26" spans="1:25" x14ac:dyDescent="0.25">
      <c r="A26" s="280"/>
      <c r="B26" s="281"/>
      <c r="C26" s="282"/>
      <c r="D26" s="19"/>
      <c r="E26" s="19"/>
      <c r="F26" s="19"/>
      <c r="G26" s="19"/>
      <c r="H26" s="19"/>
      <c r="I26" s="19"/>
      <c r="J26" s="19"/>
      <c r="K26" s="11">
        <f>SUM(D26:J26)</f>
        <v>0</v>
      </c>
      <c r="L26" s="1"/>
      <c r="M26" s="280"/>
      <c r="N26" s="281"/>
      <c r="O26" s="282"/>
      <c r="P26" s="19"/>
      <c r="Q26" s="19"/>
      <c r="R26" s="19"/>
      <c r="S26" s="19"/>
      <c r="T26" s="19"/>
      <c r="U26" s="19"/>
      <c r="V26" s="19"/>
      <c r="W26" s="11">
        <f>SUM(P26:V26)</f>
        <v>0</v>
      </c>
    </row>
    <row r="27" spans="1:25" x14ac:dyDescent="0.25">
      <c r="A27" s="280"/>
      <c r="B27" s="275"/>
      <c r="C27" s="276"/>
      <c r="D27" s="19"/>
      <c r="E27" s="19"/>
      <c r="F27" s="19"/>
      <c r="G27" s="19"/>
      <c r="H27" s="19"/>
      <c r="I27" s="19"/>
      <c r="J27" s="19"/>
      <c r="K27" s="11">
        <f>SUM(D27:J27)</f>
        <v>0</v>
      </c>
      <c r="L27" s="1"/>
      <c r="M27" s="280"/>
      <c r="N27" s="275"/>
      <c r="O27" s="276"/>
      <c r="P27" s="19"/>
      <c r="Q27" s="19"/>
      <c r="R27" s="19"/>
      <c r="S27" s="19"/>
      <c r="T27" s="19"/>
      <c r="U27" s="19"/>
      <c r="V27" s="19"/>
      <c r="W27" s="11">
        <f>SUM(P27:V27)</f>
        <v>0</v>
      </c>
    </row>
    <row r="28" spans="1:25" x14ac:dyDescent="0.25">
      <c r="A28" s="280"/>
      <c r="B28" s="277"/>
      <c r="C28" s="278"/>
      <c r="D28" s="19"/>
      <c r="E28" s="19"/>
      <c r="F28" s="19"/>
      <c r="G28" s="19"/>
      <c r="H28" s="19"/>
      <c r="I28" s="19"/>
      <c r="J28" s="19"/>
      <c r="K28" s="11">
        <f>SUM(D28:J28)</f>
        <v>0</v>
      </c>
      <c r="L28" s="1"/>
      <c r="M28" s="280"/>
      <c r="N28" s="277"/>
      <c r="O28" s="278"/>
      <c r="P28" s="19"/>
      <c r="Q28" s="19"/>
      <c r="R28" s="19"/>
      <c r="S28" s="19"/>
      <c r="T28" s="19"/>
      <c r="U28" s="19"/>
      <c r="V28" s="19"/>
      <c r="W28" s="11">
        <f>SUM(P28:V28)</f>
        <v>0</v>
      </c>
      <c r="Y28" s="170"/>
    </row>
    <row r="29" spans="1:25" ht="15.75" thickBot="1" x14ac:dyDescent="0.3">
      <c r="A29" s="280"/>
      <c r="B29" s="6" t="s">
        <v>9</v>
      </c>
      <c r="C29" s="6"/>
      <c r="D29" s="18">
        <f t="shared" ref="D29:J29" si="28">ROUND(SUM(D26:D28),0)</f>
        <v>0</v>
      </c>
      <c r="E29" s="18">
        <f t="shared" si="28"/>
        <v>0</v>
      </c>
      <c r="F29" s="18">
        <f t="shared" si="28"/>
        <v>0</v>
      </c>
      <c r="G29" s="18">
        <f t="shared" si="28"/>
        <v>0</v>
      </c>
      <c r="H29" s="18">
        <f t="shared" si="28"/>
        <v>0</v>
      </c>
      <c r="I29" s="18">
        <f t="shared" si="28"/>
        <v>0</v>
      </c>
      <c r="J29" s="18">
        <f t="shared" si="28"/>
        <v>0</v>
      </c>
      <c r="K29" s="18">
        <f>SUM(D29:J29)</f>
        <v>0</v>
      </c>
      <c r="L29" s="1"/>
      <c r="M29" s="280"/>
      <c r="N29" s="6" t="s">
        <v>9</v>
      </c>
      <c r="O29" s="6"/>
      <c r="P29" s="18">
        <f t="shared" ref="P29:V29" si="29">ROUND(SUM(P26:P28),0)</f>
        <v>0</v>
      </c>
      <c r="Q29" s="18">
        <f t="shared" si="29"/>
        <v>0</v>
      </c>
      <c r="R29" s="18">
        <f t="shared" si="29"/>
        <v>0</v>
      </c>
      <c r="S29" s="18">
        <f t="shared" si="29"/>
        <v>0</v>
      </c>
      <c r="T29" s="18">
        <f t="shared" si="29"/>
        <v>0</v>
      </c>
      <c r="U29" s="18">
        <f t="shared" si="29"/>
        <v>0</v>
      </c>
      <c r="V29" s="18">
        <f t="shared" si="29"/>
        <v>0</v>
      </c>
      <c r="W29" s="18">
        <f>SUM(P29:V29)</f>
        <v>0</v>
      </c>
    </row>
    <row r="30" spans="1:25" x14ac:dyDescent="0.25">
      <c r="A30" s="279" t="s">
        <v>10</v>
      </c>
      <c r="B30" s="262" t="s">
        <v>11</v>
      </c>
      <c r="C30" s="262"/>
      <c r="D30" s="3">
        <f t="shared" ref="D30:J30" si="30">D4</f>
        <v>2021</v>
      </c>
      <c r="E30" s="3">
        <f t="shared" si="30"/>
        <v>2022</v>
      </c>
      <c r="F30" s="3">
        <f t="shared" si="30"/>
        <v>2023</v>
      </c>
      <c r="G30" s="3">
        <f t="shared" si="30"/>
        <v>2024</v>
      </c>
      <c r="H30" s="3">
        <f t="shared" si="30"/>
        <v>2025</v>
      </c>
      <c r="I30" s="3">
        <f t="shared" si="30"/>
        <v>2026</v>
      </c>
      <c r="J30" s="3">
        <f t="shared" si="30"/>
        <v>2027</v>
      </c>
      <c r="K30" s="3" t="s">
        <v>4</v>
      </c>
      <c r="L30" s="1"/>
      <c r="M30" s="279" t="s">
        <v>10</v>
      </c>
      <c r="N30" s="262" t="s">
        <v>11</v>
      </c>
      <c r="O30" s="262"/>
      <c r="P30" s="3">
        <f t="shared" ref="P30:V30" si="31">P4</f>
        <v>2021</v>
      </c>
      <c r="Q30" s="3">
        <f t="shared" si="31"/>
        <v>2022</v>
      </c>
      <c r="R30" s="3">
        <f t="shared" si="31"/>
        <v>2023</v>
      </c>
      <c r="S30" s="3">
        <f t="shared" si="31"/>
        <v>2024</v>
      </c>
      <c r="T30" s="3">
        <f t="shared" si="31"/>
        <v>2025</v>
      </c>
      <c r="U30" s="3">
        <f t="shared" si="31"/>
        <v>2026</v>
      </c>
      <c r="V30" s="3">
        <f t="shared" si="31"/>
        <v>2027</v>
      </c>
      <c r="W30" s="3" t="s">
        <v>4</v>
      </c>
    </row>
    <row r="31" spans="1:25" x14ac:dyDescent="0.25">
      <c r="A31" s="280"/>
      <c r="B31" s="281"/>
      <c r="C31" s="282"/>
      <c r="D31" s="19"/>
      <c r="E31" s="19"/>
      <c r="F31" s="19"/>
      <c r="G31" s="19"/>
      <c r="H31" s="19"/>
      <c r="I31" s="19"/>
      <c r="J31" s="19"/>
      <c r="K31" s="11">
        <f t="shared" ref="K31:K37" si="32">SUM(D31:J31)</f>
        <v>0</v>
      </c>
      <c r="L31" s="1"/>
      <c r="M31" s="280"/>
      <c r="N31" s="281"/>
      <c r="O31" s="282"/>
      <c r="P31" s="19"/>
      <c r="Q31" s="19"/>
      <c r="R31" s="19"/>
      <c r="S31" s="19"/>
      <c r="T31" s="19"/>
      <c r="U31" s="19"/>
      <c r="V31" s="19"/>
      <c r="W31" s="11">
        <f t="shared" ref="W31:W37" si="33">SUM(P31:V31)</f>
        <v>0</v>
      </c>
    </row>
    <row r="32" spans="1:25" x14ac:dyDescent="0.25">
      <c r="A32" s="280"/>
      <c r="B32" s="275"/>
      <c r="C32" s="276"/>
      <c r="D32" s="19"/>
      <c r="E32" s="19"/>
      <c r="F32" s="19"/>
      <c r="G32" s="19"/>
      <c r="H32" s="19"/>
      <c r="I32" s="19"/>
      <c r="J32" s="19"/>
      <c r="K32" s="11">
        <f t="shared" si="32"/>
        <v>0</v>
      </c>
      <c r="L32" s="1"/>
      <c r="M32" s="280"/>
      <c r="N32" s="275"/>
      <c r="O32" s="276"/>
      <c r="P32" s="19"/>
      <c r="Q32" s="19"/>
      <c r="R32" s="19"/>
      <c r="S32" s="19"/>
      <c r="T32" s="19"/>
      <c r="U32" s="19"/>
      <c r="V32" s="19"/>
      <c r="W32" s="11">
        <f t="shared" si="33"/>
        <v>0</v>
      </c>
    </row>
    <row r="33" spans="1:23" x14ac:dyDescent="0.25">
      <c r="A33" s="280"/>
      <c r="B33" s="263"/>
      <c r="C33" s="264"/>
      <c r="D33" s="19"/>
      <c r="E33" s="19"/>
      <c r="F33" s="19"/>
      <c r="G33" s="19"/>
      <c r="H33" s="19"/>
      <c r="I33" s="19"/>
      <c r="J33" s="19"/>
      <c r="K33" s="11">
        <f t="shared" si="32"/>
        <v>0</v>
      </c>
      <c r="L33" s="1"/>
      <c r="M33" s="280"/>
      <c r="N33" s="263"/>
      <c r="O33" s="264"/>
      <c r="P33" s="19"/>
      <c r="Q33" s="19"/>
      <c r="R33" s="19"/>
      <c r="S33" s="19"/>
      <c r="T33" s="19"/>
      <c r="U33" s="19"/>
      <c r="V33" s="19"/>
      <c r="W33" s="11">
        <f t="shared" si="33"/>
        <v>0</v>
      </c>
    </row>
    <row r="34" spans="1:23" x14ac:dyDescent="0.25">
      <c r="A34" s="280"/>
      <c r="B34" s="275"/>
      <c r="C34" s="276"/>
      <c r="D34" s="19"/>
      <c r="E34" s="19"/>
      <c r="F34" s="19"/>
      <c r="G34" s="19"/>
      <c r="H34" s="19"/>
      <c r="I34" s="19"/>
      <c r="J34" s="19"/>
      <c r="K34" s="11">
        <f t="shared" si="32"/>
        <v>0</v>
      </c>
      <c r="L34" s="1"/>
      <c r="M34" s="280"/>
      <c r="N34" s="275"/>
      <c r="O34" s="276"/>
      <c r="P34" s="19"/>
      <c r="Q34" s="19"/>
      <c r="R34" s="19"/>
      <c r="S34" s="19"/>
      <c r="T34" s="19"/>
      <c r="U34" s="19"/>
      <c r="V34" s="19"/>
      <c r="W34" s="11">
        <f t="shared" si="33"/>
        <v>0</v>
      </c>
    </row>
    <row r="35" spans="1:23" x14ac:dyDescent="0.25">
      <c r="A35" s="280"/>
      <c r="B35" s="275"/>
      <c r="C35" s="276"/>
      <c r="D35" s="19"/>
      <c r="E35" s="19"/>
      <c r="F35" s="19"/>
      <c r="G35" s="19"/>
      <c r="H35" s="19"/>
      <c r="I35" s="19"/>
      <c r="J35" s="19"/>
      <c r="K35" s="11">
        <f t="shared" si="32"/>
        <v>0</v>
      </c>
      <c r="L35" s="1"/>
      <c r="M35" s="280"/>
      <c r="N35" s="275"/>
      <c r="O35" s="276"/>
      <c r="P35" s="19"/>
      <c r="Q35" s="19"/>
      <c r="R35" s="19"/>
      <c r="S35" s="19"/>
      <c r="T35" s="19"/>
      <c r="U35" s="19"/>
      <c r="V35" s="19"/>
      <c r="W35" s="11">
        <f t="shared" si="33"/>
        <v>0</v>
      </c>
    </row>
    <row r="36" spans="1:23" x14ac:dyDescent="0.25">
      <c r="A36" s="280"/>
      <c r="B36" s="277"/>
      <c r="C36" s="278"/>
      <c r="D36" s="19"/>
      <c r="E36" s="19"/>
      <c r="F36" s="19"/>
      <c r="G36" s="19"/>
      <c r="H36" s="19"/>
      <c r="I36" s="19"/>
      <c r="J36" s="19"/>
      <c r="K36" s="11">
        <f t="shared" si="32"/>
        <v>0</v>
      </c>
      <c r="L36" s="1"/>
      <c r="M36" s="280"/>
      <c r="N36" s="277"/>
      <c r="O36" s="278"/>
      <c r="P36" s="19"/>
      <c r="Q36" s="19"/>
      <c r="R36" s="19"/>
      <c r="S36" s="19"/>
      <c r="T36" s="19"/>
      <c r="U36" s="19"/>
      <c r="V36" s="19"/>
      <c r="W36" s="11">
        <f t="shared" si="33"/>
        <v>0</v>
      </c>
    </row>
    <row r="37" spans="1:23" ht="15.75" thickBot="1" x14ac:dyDescent="0.3">
      <c r="A37" s="280"/>
      <c r="B37" s="6" t="s">
        <v>12</v>
      </c>
      <c r="C37" s="6"/>
      <c r="D37" s="18">
        <f t="shared" ref="D37:J37" si="34">ROUND(SUM(D31:D36),0)</f>
        <v>0</v>
      </c>
      <c r="E37" s="18">
        <f t="shared" si="34"/>
        <v>0</v>
      </c>
      <c r="F37" s="18">
        <f t="shared" si="34"/>
        <v>0</v>
      </c>
      <c r="G37" s="18">
        <f t="shared" si="34"/>
        <v>0</v>
      </c>
      <c r="H37" s="18">
        <f t="shared" si="34"/>
        <v>0</v>
      </c>
      <c r="I37" s="18">
        <f t="shared" si="34"/>
        <v>0</v>
      </c>
      <c r="J37" s="18">
        <f t="shared" si="34"/>
        <v>0</v>
      </c>
      <c r="K37" s="18">
        <f t="shared" si="32"/>
        <v>0</v>
      </c>
      <c r="L37" s="1"/>
      <c r="M37" s="280"/>
      <c r="N37" s="6" t="s">
        <v>12</v>
      </c>
      <c r="O37" s="6"/>
      <c r="P37" s="18">
        <f t="shared" ref="P37:V37" si="35">ROUND(SUM(P31:P36),0)</f>
        <v>0</v>
      </c>
      <c r="Q37" s="18">
        <f t="shared" si="35"/>
        <v>0</v>
      </c>
      <c r="R37" s="18">
        <f t="shared" si="35"/>
        <v>0</v>
      </c>
      <c r="S37" s="18">
        <f t="shared" si="35"/>
        <v>0</v>
      </c>
      <c r="T37" s="18">
        <f t="shared" si="35"/>
        <v>0</v>
      </c>
      <c r="U37" s="18">
        <f t="shared" si="35"/>
        <v>0</v>
      </c>
      <c r="V37" s="18">
        <f t="shared" si="35"/>
        <v>0</v>
      </c>
      <c r="W37" s="18">
        <f t="shared" si="33"/>
        <v>0</v>
      </c>
    </row>
    <row r="38" spans="1:23" x14ac:dyDescent="0.25">
      <c r="A38" s="272" t="s">
        <v>13</v>
      </c>
      <c r="B38" s="262"/>
      <c r="C38" s="262"/>
      <c r="D38" s="3">
        <f t="shared" ref="D38:J38" si="36">D4</f>
        <v>2021</v>
      </c>
      <c r="E38" s="3">
        <f t="shared" si="36"/>
        <v>2022</v>
      </c>
      <c r="F38" s="3">
        <f t="shared" si="36"/>
        <v>2023</v>
      </c>
      <c r="G38" s="3">
        <f t="shared" si="36"/>
        <v>2024</v>
      </c>
      <c r="H38" s="3">
        <f t="shared" si="36"/>
        <v>2025</v>
      </c>
      <c r="I38" s="3">
        <f t="shared" si="36"/>
        <v>2026</v>
      </c>
      <c r="J38" s="3">
        <f t="shared" si="36"/>
        <v>2027</v>
      </c>
      <c r="K38" s="3" t="s">
        <v>2</v>
      </c>
      <c r="L38" s="1"/>
      <c r="M38" s="272" t="s">
        <v>13</v>
      </c>
      <c r="N38" s="262"/>
      <c r="O38" s="262"/>
      <c r="P38" s="3">
        <f t="shared" ref="P38:V38" si="37">P4</f>
        <v>2021</v>
      </c>
      <c r="Q38" s="3">
        <f t="shared" si="37"/>
        <v>2022</v>
      </c>
      <c r="R38" s="3">
        <f t="shared" si="37"/>
        <v>2023</v>
      </c>
      <c r="S38" s="3">
        <f t="shared" si="37"/>
        <v>2024</v>
      </c>
      <c r="T38" s="3">
        <f t="shared" si="37"/>
        <v>2025</v>
      </c>
      <c r="U38" s="3">
        <f t="shared" si="37"/>
        <v>2026</v>
      </c>
      <c r="V38" s="3">
        <f t="shared" si="37"/>
        <v>2027</v>
      </c>
      <c r="W38" s="3" t="s">
        <v>2</v>
      </c>
    </row>
    <row r="39" spans="1:23" x14ac:dyDescent="0.25">
      <c r="A39" s="273"/>
      <c r="B39" s="20" t="s">
        <v>14</v>
      </c>
      <c r="C39" s="20"/>
      <c r="D39" s="11">
        <f t="shared" ref="D39:J39" si="38">D24+D29+D37</f>
        <v>0</v>
      </c>
      <c r="E39" s="11">
        <f t="shared" si="38"/>
        <v>0</v>
      </c>
      <c r="F39" s="11">
        <f t="shared" si="38"/>
        <v>0</v>
      </c>
      <c r="G39" s="11">
        <f t="shared" si="38"/>
        <v>0</v>
      </c>
      <c r="H39" s="11">
        <f t="shared" si="38"/>
        <v>0</v>
      </c>
      <c r="I39" s="11">
        <f>I24+I29+I37</f>
        <v>0</v>
      </c>
      <c r="J39" s="11">
        <f t="shared" si="38"/>
        <v>0</v>
      </c>
      <c r="K39" s="11">
        <f>SUM(D39:J39)</f>
        <v>0</v>
      </c>
      <c r="L39" s="1"/>
      <c r="M39" s="273"/>
      <c r="N39" s="20" t="s">
        <v>14</v>
      </c>
      <c r="O39" s="20"/>
      <c r="P39" s="11">
        <f t="shared" ref="P39:V39" si="39">P24+P29+P37</f>
        <v>0</v>
      </c>
      <c r="Q39" s="11">
        <f t="shared" si="39"/>
        <v>0</v>
      </c>
      <c r="R39" s="11">
        <f t="shared" si="39"/>
        <v>0</v>
      </c>
      <c r="S39" s="11">
        <f t="shared" si="39"/>
        <v>0</v>
      </c>
      <c r="T39" s="11">
        <f>T24+T29+T37</f>
        <v>0</v>
      </c>
      <c r="U39" s="11">
        <f t="shared" si="39"/>
        <v>0</v>
      </c>
      <c r="V39" s="11">
        <f t="shared" si="39"/>
        <v>0</v>
      </c>
      <c r="W39" s="11">
        <f>SUM(P39:V39)</f>
        <v>0</v>
      </c>
    </row>
    <row r="40" spans="1:23" x14ac:dyDescent="0.25">
      <c r="A40" s="273"/>
      <c r="B40" s="20" t="s">
        <v>15</v>
      </c>
      <c r="C40" s="265">
        <v>0</v>
      </c>
      <c r="D40" s="11">
        <f>D39*$C$40</f>
        <v>0</v>
      </c>
      <c r="E40" s="11">
        <f t="shared" ref="E40:J40" si="40">E39*$C$40</f>
        <v>0</v>
      </c>
      <c r="F40" s="11">
        <f t="shared" si="40"/>
        <v>0</v>
      </c>
      <c r="G40" s="11">
        <f t="shared" si="40"/>
        <v>0</v>
      </c>
      <c r="H40" s="11">
        <f t="shared" si="40"/>
        <v>0</v>
      </c>
      <c r="I40" s="11">
        <f>I39*$C$40</f>
        <v>0</v>
      </c>
      <c r="J40" s="11">
        <f t="shared" si="40"/>
        <v>0</v>
      </c>
      <c r="K40" s="11">
        <f>SUM(D40:J40)</f>
        <v>0</v>
      </c>
      <c r="L40" s="1"/>
      <c r="M40" s="273"/>
      <c r="N40" s="20" t="s">
        <v>15</v>
      </c>
      <c r="O40" s="21">
        <f>$C$40</f>
        <v>0</v>
      </c>
      <c r="P40" s="11">
        <f>P39*$O$40</f>
        <v>0</v>
      </c>
      <c r="Q40" s="11">
        <f t="shared" ref="Q40:V40" si="41">Q39*$O$40</f>
        <v>0</v>
      </c>
      <c r="R40" s="11">
        <f t="shared" si="41"/>
        <v>0</v>
      </c>
      <c r="S40" s="11">
        <f t="shared" si="41"/>
        <v>0</v>
      </c>
      <c r="T40" s="11">
        <f>T39*$O$40</f>
        <v>0</v>
      </c>
      <c r="U40" s="11">
        <f t="shared" si="41"/>
        <v>0</v>
      </c>
      <c r="V40" s="11">
        <f t="shared" si="41"/>
        <v>0</v>
      </c>
      <c r="W40" s="11">
        <f>SUM(P40:V40)</f>
        <v>0</v>
      </c>
    </row>
    <row r="41" spans="1:23" ht="15.75" thickBot="1" x14ac:dyDescent="0.3">
      <c r="A41" s="274"/>
      <c r="B41" s="6" t="s">
        <v>16</v>
      </c>
      <c r="C41" s="6"/>
      <c r="D41" s="18">
        <f t="shared" ref="D41:J41" si="42">SUM(D39:D40)</f>
        <v>0</v>
      </c>
      <c r="E41" s="18">
        <f t="shared" si="42"/>
        <v>0</v>
      </c>
      <c r="F41" s="18">
        <f t="shared" si="42"/>
        <v>0</v>
      </c>
      <c r="G41" s="18">
        <f t="shared" si="42"/>
        <v>0</v>
      </c>
      <c r="H41" s="18">
        <f t="shared" si="42"/>
        <v>0</v>
      </c>
      <c r="I41" s="18">
        <f t="shared" si="42"/>
        <v>0</v>
      </c>
      <c r="J41" s="18">
        <f t="shared" si="42"/>
        <v>0</v>
      </c>
      <c r="K41" s="18">
        <f>SUM(D41:J41)</f>
        <v>0</v>
      </c>
      <c r="L41" s="1"/>
      <c r="M41" s="274"/>
      <c r="N41" s="6" t="s">
        <v>16</v>
      </c>
      <c r="O41" s="6"/>
      <c r="P41" s="18">
        <f t="shared" ref="P41:V41" si="43">SUM(P39:P40)</f>
        <v>0</v>
      </c>
      <c r="Q41" s="18">
        <f t="shared" si="43"/>
        <v>0</v>
      </c>
      <c r="R41" s="18">
        <f t="shared" si="43"/>
        <v>0</v>
      </c>
      <c r="S41" s="18">
        <f t="shared" si="43"/>
        <v>0</v>
      </c>
      <c r="T41" s="18">
        <f t="shared" si="43"/>
        <v>0</v>
      </c>
      <c r="U41" s="18">
        <f t="shared" si="43"/>
        <v>0</v>
      </c>
      <c r="V41" s="18">
        <f t="shared" si="43"/>
        <v>0</v>
      </c>
      <c r="W41" s="18">
        <f>SUM(P41:V41)</f>
        <v>0</v>
      </c>
    </row>
  </sheetData>
  <mergeCells count="46">
    <mergeCell ref="B36:C36"/>
    <mergeCell ref="N36:O36"/>
    <mergeCell ref="A38:A41"/>
    <mergeCell ref="M38:M41"/>
    <mergeCell ref="A30:A37"/>
    <mergeCell ref="M30:M37"/>
    <mergeCell ref="B31:C31"/>
    <mergeCell ref="N31:O31"/>
    <mergeCell ref="B32:C32"/>
    <mergeCell ref="N32:O32"/>
    <mergeCell ref="B34:C34"/>
    <mergeCell ref="N34:O34"/>
    <mergeCell ref="B35:C35"/>
    <mergeCell ref="N35:O35"/>
    <mergeCell ref="N11:O11"/>
    <mergeCell ref="B12:C12"/>
    <mergeCell ref="N12:O12"/>
    <mergeCell ref="A25:A29"/>
    <mergeCell ref="M25:M29"/>
    <mergeCell ref="B26:C26"/>
    <mergeCell ref="N26:O26"/>
    <mergeCell ref="B27:C27"/>
    <mergeCell ref="N27:O27"/>
    <mergeCell ref="B28:C28"/>
    <mergeCell ref="N28:O28"/>
    <mergeCell ref="Y6:Y8"/>
    <mergeCell ref="B7:C7"/>
    <mergeCell ref="N7:O7"/>
    <mergeCell ref="B8:C8"/>
    <mergeCell ref="N8:O8"/>
    <mergeCell ref="B1:C1"/>
    <mergeCell ref="A3:K3"/>
    <mergeCell ref="M3:W3"/>
    <mergeCell ref="A4:A24"/>
    <mergeCell ref="B4:C4"/>
    <mergeCell ref="M4:M24"/>
    <mergeCell ref="N4:O4"/>
    <mergeCell ref="B5:C5"/>
    <mergeCell ref="N5:O5"/>
    <mergeCell ref="B6:C6"/>
    <mergeCell ref="N6:O6"/>
    <mergeCell ref="B9:C9"/>
    <mergeCell ref="N9:O9"/>
    <mergeCell ref="B10:C10"/>
    <mergeCell ref="N10:O10"/>
    <mergeCell ref="B11:C11"/>
  </mergeCells>
  <dataValidations count="1">
    <dataValidation type="list" allowBlank="1" showInputMessage="1" showErrorMessage="1" sqref="B4:C4 N4:O4" xr:uid="{00000000-0002-0000-0300-000000000000}">
      <formula1>Monthsorhours</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A705EDFA-F3A8-4715-9BC6-3B658CF2C237}">
            <xm:f>AND(AU!$D$1="FP2",AU!$K$39&gt;4300000)</xm:f>
            <x14:dxf>
              <fill>
                <patternFill>
                  <bgColor rgb="FFFF0000"/>
                </patternFill>
              </fill>
            </x14:dxf>
          </x14:cfRule>
          <x14:cfRule type="expression" priority="2" id="{ABD91AF3-7506-4A19-AA5E-B1A0D275149D}">
            <xm:f>AND(AU!$D$1="FP1",AU!$K$39&gt;2000000)</xm:f>
            <x14:dxf>
              <fill>
                <patternFill>
                  <bgColor rgb="FFFF0000"/>
                </patternFill>
              </fill>
            </x14:dxf>
          </x14:cfRule>
          <xm:sqref>K39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Lister!$C$2:$C$3</xm:f>
          </x14:formula1>
          <xm:sqref>D1:D2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showGridLines="0" zoomScale="80" zoomScaleNormal="80" workbookViewId="0">
      <selection activeCell="Y1" sqref="Y1:Y1048576"/>
    </sheetView>
  </sheetViews>
  <sheetFormatPr defaultRowHeight="15" x14ac:dyDescent="0.25"/>
  <cols>
    <col min="1" max="1" width="6.7109375" customWidth="1"/>
    <col min="2" max="2" width="21.85546875" customWidth="1"/>
    <col min="3" max="3" width="23.5703125" customWidth="1"/>
    <col min="4" max="10" width="9.7109375" customWidth="1"/>
    <col min="11" max="11" width="13.7109375" customWidth="1"/>
    <col min="12" max="12" width="3.28515625" customWidth="1"/>
    <col min="13" max="13" width="6.7109375" customWidth="1"/>
    <col min="14" max="14" width="21.85546875" customWidth="1"/>
    <col min="15" max="15" width="23.5703125" customWidth="1"/>
    <col min="16" max="22" width="9.7109375" customWidth="1"/>
    <col min="23" max="23" width="13.7109375" customWidth="1"/>
    <col min="24" max="24" width="4.140625" customWidth="1"/>
    <col min="25" max="25" width="81.5703125" bestFit="1" customWidth="1"/>
  </cols>
  <sheetData>
    <row r="1" spans="1:25" ht="29.25" customHeight="1" x14ac:dyDescent="0.25">
      <c r="B1" s="284" t="s">
        <v>126</v>
      </c>
      <c r="C1" s="284"/>
      <c r="D1" s="261" t="s">
        <v>127</v>
      </c>
    </row>
    <row r="2" spans="1:25" ht="15.75" customHeight="1" thickBot="1" x14ac:dyDescent="0.3">
      <c r="B2" s="168"/>
      <c r="C2" s="168"/>
      <c r="D2" s="167"/>
    </row>
    <row r="3" spans="1:25" ht="27" thickBot="1" x14ac:dyDescent="0.3">
      <c r="A3" s="285" t="s">
        <v>38</v>
      </c>
      <c r="B3" s="286"/>
      <c r="C3" s="286"/>
      <c r="D3" s="286"/>
      <c r="E3" s="286"/>
      <c r="F3" s="286"/>
      <c r="G3" s="286"/>
      <c r="H3" s="286"/>
      <c r="I3" s="286"/>
      <c r="J3" s="286"/>
      <c r="K3" s="287"/>
      <c r="L3" s="1"/>
      <c r="M3" s="288" t="s">
        <v>39</v>
      </c>
      <c r="N3" s="289"/>
      <c r="O3" s="289"/>
      <c r="P3" s="289"/>
      <c r="Q3" s="289"/>
      <c r="R3" s="289"/>
      <c r="S3" s="289"/>
      <c r="T3" s="289"/>
      <c r="U3" s="289"/>
      <c r="V3" s="289"/>
      <c r="W3" s="290"/>
      <c r="Y3" s="28" t="s">
        <v>27</v>
      </c>
    </row>
    <row r="4" spans="1:25" x14ac:dyDescent="0.25">
      <c r="A4" s="279" t="s">
        <v>0</v>
      </c>
      <c r="B4" s="291" t="s">
        <v>1</v>
      </c>
      <c r="C4" s="292"/>
      <c r="D4" s="2">
        <v>2021</v>
      </c>
      <c r="E4" s="2">
        <v>2022</v>
      </c>
      <c r="F4" s="2">
        <v>2023</v>
      </c>
      <c r="G4" s="2">
        <v>2024</v>
      </c>
      <c r="H4" s="2">
        <v>2025</v>
      </c>
      <c r="I4" s="2">
        <v>2026</v>
      </c>
      <c r="J4" s="2">
        <v>2027</v>
      </c>
      <c r="K4" s="3" t="s">
        <v>2</v>
      </c>
      <c r="L4" s="1"/>
      <c r="M4" s="279" t="s">
        <v>0</v>
      </c>
      <c r="N4" s="291" t="s">
        <v>1</v>
      </c>
      <c r="O4" s="292"/>
      <c r="P4" s="2">
        <v>2021</v>
      </c>
      <c r="Q4" s="2">
        <v>2022</v>
      </c>
      <c r="R4" s="2">
        <v>2023</v>
      </c>
      <c r="S4" s="2">
        <v>2024</v>
      </c>
      <c r="T4" s="2">
        <v>2025</v>
      </c>
      <c r="U4" s="2">
        <v>2026</v>
      </c>
      <c r="V4" s="2">
        <v>2027</v>
      </c>
      <c r="W4" s="3" t="s">
        <v>2</v>
      </c>
      <c r="Y4" t="s">
        <v>129</v>
      </c>
    </row>
    <row r="5" spans="1:25" ht="15" customHeight="1" x14ac:dyDescent="0.25">
      <c r="A5" s="280"/>
      <c r="B5" s="281" t="s">
        <v>18</v>
      </c>
      <c r="C5" s="282"/>
      <c r="D5" s="4"/>
      <c r="E5" s="4"/>
      <c r="F5" s="4"/>
      <c r="G5" s="4"/>
      <c r="H5" s="4"/>
      <c r="I5" s="4"/>
      <c r="J5" s="4"/>
      <c r="K5" s="5">
        <f>SUM(D5:J5)</f>
        <v>0</v>
      </c>
      <c r="L5" s="1"/>
      <c r="M5" s="280"/>
      <c r="N5" s="281" t="s">
        <v>24</v>
      </c>
      <c r="O5" s="282"/>
      <c r="P5" s="4"/>
      <c r="Q5" s="4"/>
      <c r="R5" s="4"/>
      <c r="S5" s="4"/>
      <c r="T5" s="4"/>
      <c r="U5" s="4"/>
      <c r="V5" s="4"/>
      <c r="W5" s="5">
        <f>SUM(P5:V5)</f>
        <v>0</v>
      </c>
      <c r="Y5" t="s">
        <v>174</v>
      </c>
    </row>
    <row r="6" spans="1:25" ht="15" customHeight="1" x14ac:dyDescent="0.25">
      <c r="A6" s="280"/>
      <c r="B6" s="275" t="s">
        <v>19</v>
      </c>
      <c r="C6" s="276"/>
      <c r="D6" s="4"/>
      <c r="E6" s="4"/>
      <c r="F6" s="4"/>
      <c r="G6" s="4"/>
      <c r="H6" s="4"/>
      <c r="I6" s="4"/>
      <c r="J6" s="4"/>
      <c r="K6" s="5">
        <f t="shared" ref="K6:K12" si="0">SUM(D6:J6)</f>
        <v>0</v>
      </c>
      <c r="L6" s="1"/>
      <c r="M6" s="280"/>
      <c r="N6" s="275" t="s">
        <v>25</v>
      </c>
      <c r="O6" s="276"/>
      <c r="P6" s="4"/>
      <c r="Q6" s="4"/>
      <c r="R6" s="4"/>
      <c r="S6" s="4"/>
      <c r="T6" s="4"/>
      <c r="U6" s="4"/>
      <c r="V6" s="4"/>
      <c r="W6" s="5">
        <f t="shared" ref="W6:W12" si="1">SUM(P6:V6)</f>
        <v>0</v>
      </c>
      <c r="Y6" s="283" t="s">
        <v>177</v>
      </c>
    </row>
    <row r="7" spans="1:25" x14ac:dyDescent="0.25">
      <c r="A7" s="280"/>
      <c r="B7" s="275" t="s">
        <v>20</v>
      </c>
      <c r="C7" s="276"/>
      <c r="D7" s="4"/>
      <c r="E7" s="4"/>
      <c r="F7" s="4"/>
      <c r="G7" s="4"/>
      <c r="H7" s="4"/>
      <c r="I7" s="4"/>
      <c r="J7" s="4"/>
      <c r="K7" s="5">
        <f t="shared" si="0"/>
        <v>0</v>
      </c>
      <c r="L7" s="1"/>
      <c r="M7" s="280"/>
      <c r="N7" s="275" t="s">
        <v>26</v>
      </c>
      <c r="O7" s="276"/>
      <c r="P7" s="4"/>
      <c r="Q7" s="4"/>
      <c r="R7" s="4"/>
      <c r="S7" s="4"/>
      <c r="T7" s="4"/>
      <c r="U7" s="4"/>
      <c r="V7" s="4"/>
      <c r="W7" s="5">
        <f t="shared" si="1"/>
        <v>0</v>
      </c>
      <c r="Y7" s="283"/>
    </row>
    <row r="8" spans="1:25" x14ac:dyDescent="0.25">
      <c r="A8" s="280"/>
      <c r="B8" s="275" t="s">
        <v>21</v>
      </c>
      <c r="C8" s="276"/>
      <c r="D8" s="4"/>
      <c r="E8" s="4"/>
      <c r="F8" s="4"/>
      <c r="G8" s="4"/>
      <c r="H8" s="4"/>
      <c r="I8" s="4"/>
      <c r="J8" s="4"/>
      <c r="K8" s="5">
        <f t="shared" si="0"/>
        <v>0</v>
      </c>
      <c r="L8" s="1"/>
      <c r="M8" s="280"/>
      <c r="N8" s="275"/>
      <c r="O8" s="276"/>
      <c r="P8" s="4"/>
      <c r="Q8" s="4"/>
      <c r="R8" s="4"/>
      <c r="S8" s="4"/>
      <c r="T8" s="4"/>
      <c r="U8" s="4"/>
      <c r="V8" s="4"/>
      <c r="W8" s="5">
        <f t="shared" si="1"/>
        <v>0</v>
      </c>
      <c r="Y8" s="283"/>
    </row>
    <row r="9" spans="1:25" x14ac:dyDescent="0.25">
      <c r="A9" s="280"/>
      <c r="B9" s="275" t="s">
        <v>22</v>
      </c>
      <c r="C9" s="276"/>
      <c r="D9" s="4"/>
      <c r="E9" s="4"/>
      <c r="F9" s="4"/>
      <c r="G9" s="4"/>
      <c r="H9" s="4"/>
      <c r="I9" s="4"/>
      <c r="J9" s="4"/>
      <c r="K9" s="5">
        <f t="shared" si="0"/>
        <v>0</v>
      </c>
      <c r="L9" s="1"/>
      <c r="M9" s="280"/>
      <c r="N9" s="275"/>
      <c r="O9" s="276"/>
      <c r="P9" s="4"/>
      <c r="Q9" s="4"/>
      <c r="R9" s="4"/>
      <c r="S9" s="4"/>
      <c r="T9" s="4"/>
      <c r="U9" s="4"/>
      <c r="V9" s="4"/>
      <c r="W9" s="5">
        <f t="shared" si="1"/>
        <v>0</v>
      </c>
    </row>
    <row r="10" spans="1:25" x14ac:dyDescent="0.25">
      <c r="A10" s="280"/>
      <c r="B10" s="275" t="s">
        <v>23</v>
      </c>
      <c r="C10" s="276"/>
      <c r="D10" s="4"/>
      <c r="E10" s="4"/>
      <c r="F10" s="4"/>
      <c r="G10" s="4"/>
      <c r="H10" s="4"/>
      <c r="I10" s="4"/>
      <c r="J10" s="4"/>
      <c r="K10" s="5">
        <f t="shared" si="0"/>
        <v>0</v>
      </c>
      <c r="L10" s="1"/>
      <c r="M10" s="280"/>
      <c r="N10" s="275"/>
      <c r="O10" s="276"/>
      <c r="P10" s="4"/>
      <c r="Q10" s="4"/>
      <c r="R10" s="4"/>
      <c r="S10" s="4"/>
      <c r="T10" s="4"/>
      <c r="U10" s="4"/>
      <c r="V10" s="4"/>
      <c r="W10" s="5">
        <f t="shared" si="1"/>
        <v>0</v>
      </c>
      <c r="Y10" s="28" t="s">
        <v>28</v>
      </c>
    </row>
    <row r="11" spans="1:25" x14ac:dyDescent="0.25">
      <c r="A11" s="280"/>
      <c r="B11" s="275"/>
      <c r="C11" s="276"/>
      <c r="D11" s="4"/>
      <c r="E11" s="4"/>
      <c r="F11" s="4"/>
      <c r="G11" s="4"/>
      <c r="H11" s="4"/>
      <c r="I11" s="4"/>
      <c r="J11" s="4"/>
      <c r="K11" s="5">
        <f t="shared" si="0"/>
        <v>0</v>
      </c>
      <c r="L11" s="1"/>
      <c r="M11" s="280"/>
      <c r="N11" s="275"/>
      <c r="O11" s="276"/>
      <c r="P11" s="4"/>
      <c r="Q11" s="4"/>
      <c r="R11" s="4"/>
      <c r="S11" s="4"/>
      <c r="T11" s="4"/>
      <c r="U11" s="4"/>
      <c r="V11" s="4"/>
      <c r="W11" s="5">
        <f t="shared" si="1"/>
        <v>0</v>
      </c>
      <c r="Y11" t="s">
        <v>37</v>
      </c>
    </row>
    <row r="12" spans="1:25" x14ac:dyDescent="0.25">
      <c r="A12" s="280"/>
      <c r="B12" s="277"/>
      <c r="C12" s="278"/>
      <c r="D12" s="4"/>
      <c r="E12" s="4"/>
      <c r="F12" s="4"/>
      <c r="G12" s="4"/>
      <c r="H12" s="4"/>
      <c r="I12" s="4"/>
      <c r="J12" s="4"/>
      <c r="K12" s="5">
        <f t="shared" si="0"/>
        <v>0</v>
      </c>
      <c r="L12" s="1"/>
      <c r="M12" s="280"/>
      <c r="N12" s="277"/>
      <c r="O12" s="278"/>
      <c r="P12" s="4"/>
      <c r="Q12" s="4"/>
      <c r="R12" s="4"/>
      <c r="S12" s="4"/>
      <c r="T12" s="4"/>
      <c r="U12" s="4"/>
      <c r="V12" s="4"/>
      <c r="W12" s="5">
        <f t="shared" si="1"/>
        <v>0</v>
      </c>
      <c r="Y12" t="s">
        <v>29</v>
      </c>
    </row>
    <row r="13" spans="1:25" ht="15.75" thickBot="1" x14ac:dyDescent="0.3">
      <c r="A13" s="280"/>
      <c r="B13" s="6" t="str">
        <f>IF(B4="Personnel - man months","Total man months","Total man hours")</f>
        <v>Total man months</v>
      </c>
      <c r="C13" s="6"/>
      <c r="D13" s="7">
        <f t="shared" ref="D13:J13" si="2">SUM(D5:D12)</f>
        <v>0</v>
      </c>
      <c r="E13" s="7">
        <f t="shared" si="2"/>
        <v>0</v>
      </c>
      <c r="F13" s="7">
        <f t="shared" si="2"/>
        <v>0</v>
      </c>
      <c r="G13" s="7">
        <f t="shared" si="2"/>
        <v>0</v>
      </c>
      <c r="H13" s="7">
        <f t="shared" si="2"/>
        <v>0</v>
      </c>
      <c r="I13" s="7"/>
      <c r="J13" s="7">
        <f t="shared" si="2"/>
        <v>0</v>
      </c>
      <c r="K13" s="7">
        <f>SUM(D13:J13)</f>
        <v>0</v>
      </c>
      <c r="L13" s="1"/>
      <c r="M13" s="280"/>
      <c r="N13" s="6" t="str">
        <f>IF(N4="Personnel - man months","Total man months","Total man hours")</f>
        <v>Total man months</v>
      </c>
      <c r="O13" s="6"/>
      <c r="P13" s="7">
        <f t="shared" ref="P13:V13" si="3">SUM(P5:P12)</f>
        <v>0</v>
      </c>
      <c r="Q13" s="7">
        <f t="shared" si="3"/>
        <v>0</v>
      </c>
      <c r="R13" s="7">
        <f t="shared" si="3"/>
        <v>0</v>
      </c>
      <c r="S13" s="7">
        <f t="shared" si="3"/>
        <v>0</v>
      </c>
      <c r="T13" s="7">
        <f t="shared" si="3"/>
        <v>0</v>
      </c>
      <c r="U13" s="7">
        <f t="shared" si="3"/>
        <v>0</v>
      </c>
      <c r="V13" s="7">
        <f t="shared" si="3"/>
        <v>0</v>
      </c>
      <c r="W13" s="7">
        <f>SUM(P13:V13)</f>
        <v>0</v>
      </c>
      <c r="Y13" t="s">
        <v>35</v>
      </c>
    </row>
    <row r="14" spans="1:25" x14ac:dyDescent="0.25">
      <c r="A14" s="280"/>
      <c r="B14" s="262" t="s">
        <v>3</v>
      </c>
      <c r="C14" s="262" t="s">
        <v>34</v>
      </c>
      <c r="D14" s="3">
        <f t="shared" ref="D14:J14" si="4">+D4</f>
        <v>2021</v>
      </c>
      <c r="E14" s="3">
        <f t="shared" si="4"/>
        <v>2022</v>
      </c>
      <c r="F14" s="3">
        <f t="shared" si="4"/>
        <v>2023</v>
      </c>
      <c r="G14" s="3">
        <f t="shared" si="4"/>
        <v>2024</v>
      </c>
      <c r="H14" s="3">
        <f t="shared" si="4"/>
        <v>2025</v>
      </c>
      <c r="I14" s="3">
        <f t="shared" si="4"/>
        <v>2026</v>
      </c>
      <c r="J14" s="3">
        <f t="shared" si="4"/>
        <v>2027</v>
      </c>
      <c r="K14" s="3" t="s">
        <v>4</v>
      </c>
      <c r="L14" s="1"/>
      <c r="M14" s="280"/>
      <c r="N14" s="262" t="s">
        <v>3</v>
      </c>
      <c r="O14" s="262" t="s">
        <v>34</v>
      </c>
      <c r="P14" s="3">
        <f t="shared" ref="P14:V14" si="5">+P4</f>
        <v>2021</v>
      </c>
      <c r="Q14" s="3">
        <f t="shared" si="5"/>
        <v>2022</v>
      </c>
      <c r="R14" s="3">
        <f t="shared" si="5"/>
        <v>2023</v>
      </c>
      <c r="S14" s="3">
        <f t="shared" si="5"/>
        <v>2024</v>
      </c>
      <c r="T14" s="3">
        <f t="shared" si="5"/>
        <v>2025</v>
      </c>
      <c r="U14" s="3">
        <f t="shared" si="5"/>
        <v>2026</v>
      </c>
      <c r="V14" s="3">
        <f t="shared" si="5"/>
        <v>2027</v>
      </c>
      <c r="W14" s="3" t="s">
        <v>4</v>
      </c>
      <c r="Y14" t="s">
        <v>36</v>
      </c>
    </row>
    <row r="15" spans="1:25" x14ac:dyDescent="0.25">
      <c r="A15" s="280"/>
      <c r="B15" s="9" t="str">
        <f>B5</f>
        <v>Postdoc NN</v>
      </c>
      <c r="C15" s="10">
        <v>44920</v>
      </c>
      <c r="D15" s="11">
        <f>(C15*(1+$C$23))*D5</f>
        <v>0</v>
      </c>
      <c r="E15" s="11">
        <f>(C15*(1+$C$23)^2)*E5</f>
        <v>0</v>
      </c>
      <c r="F15" s="11">
        <f>(C15*(1+$C$23)^3)*F5</f>
        <v>0</v>
      </c>
      <c r="G15" s="11">
        <f>(C15*(1+$C$23)^4)*G5</f>
        <v>0</v>
      </c>
      <c r="H15" s="11">
        <f>(C15*(1+$C$23)^5)*H5</f>
        <v>0</v>
      </c>
      <c r="I15" s="11">
        <f>(C15*(1+$C$23)^5)*I5</f>
        <v>0</v>
      </c>
      <c r="J15" s="11">
        <f>(C15*(1+$C$23)^6)*J5</f>
        <v>0</v>
      </c>
      <c r="K15" s="11">
        <f>SUM(D15:J15)</f>
        <v>0</v>
      </c>
      <c r="L15" s="12"/>
      <c r="M15" s="280"/>
      <c r="N15" s="9" t="str">
        <f>N5</f>
        <v>Prof.</v>
      </c>
      <c r="O15" s="10">
        <v>71446</v>
      </c>
      <c r="P15" s="11">
        <f>(O15*(1+$O$23))*P5</f>
        <v>0</v>
      </c>
      <c r="Q15" s="11">
        <f>(O15*(1+$O$23)^2)*Q5</f>
        <v>0</v>
      </c>
      <c r="R15" s="11">
        <f>(O15*(1+$O$23)^3)*R5</f>
        <v>0</v>
      </c>
      <c r="S15" s="11">
        <f>(O15*(1+$O$23)^4)*S5</f>
        <v>0</v>
      </c>
      <c r="T15" s="11">
        <f>(O15*(1+$O$23)^4)*T5</f>
        <v>0</v>
      </c>
      <c r="U15" s="11">
        <f>(O15*(1+$O$23)^5)*U5</f>
        <v>0</v>
      </c>
      <c r="V15" s="11">
        <f>(O15*(1+$O$23)^6)*V5</f>
        <v>0</v>
      </c>
      <c r="W15" s="11">
        <f>SUM(P15:V15)</f>
        <v>0</v>
      </c>
    </row>
    <row r="16" spans="1:25" x14ac:dyDescent="0.25">
      <c r="A16" s="280"/>
      <c r="B16" s="9" t="str">
        <f>B6</f>
        <v>PhD NN</v>
      </c>
      <c r="C16" s="10">
        <v>36411</v>
      </c>
      <c r="D16" s="11">
        <f t="shared" ref="D16:D21" si="6">(C16*(1+$C$23))*D6</f>
        <v>0</v>
      </c>
      <c r="E16" s="11">
        <f t="shared" ref="E16:E22" si="7">(C16*(1+$C$23)^2)*E6</f>
        <v>0</v>
      </c>
      <c r="F16" s="11">
        <f t="shared" ref="F16:F22" si="8">(C16*(1+$C$23)^3)*F6</f>
        <v>0</v>
      </c>
      <c r="G16" s="11">
        <f t="shared" ref="G16:G22" si="9">(C16*(1+$C$23)^4)*G6</f>
        <v>0</v>
      </c>
      <c r="H16" s="11">
        <f t="shared" ref="H16:H22" si="10">(C16*(1+$C$23)^5)*H6</f>
        <v>0</v>
      </c>
      <c r="I16" s="11">
        <f t="shared" ref="I16:I21" si="11">(C16*(1+$C$23)^5)*I6</f>
        <v>0</v>
      </c>
      <c r="J16" s="11">
        <f t="shared" ref="J16:J22" si="12">(C16*(1+$C$23)^6)*J6</f>
        <v>0</v>
      </c>
      <c r="K16" s="11">
        <f t="shared" ref="K16:K22" si="13">SUM(D16:J16)</f>
        <v>0</v>
      </c>
      <c r="L16" s="12"/>
      <c r="M16" s="280"/>
      <c r="N16" s="9" t="str">
        <f>N6</f>
        <v>Associate Prof.</v>
      </c>
      <c r="O16" s="10">
        <v>57403</v>
      </c>
      <c r="P16" s="11">
        <f t="shared" ref="P16:P22" si="14">(O16*(1+$O$23))*P6</f>
        <v>0</v>
      </c>
      <c r="Q16" s="11">
        <f t="shared" ref="Q16:Q22" si="15">(O16*(1+$O$23)^2)*Q6</f>
        <v>0</v>
      </c>
      <c r="R16" s="11">
        <f t="shared" ref="R16:R22" si="16">(O16*(1+$O$23)^3)*R6</f>
        <v>0</v>
      </c>
      <c r="S16" s="11">
        <f t="shared" ref="S16:S22" si="17">(O16*(1+$O$23)^4)*S6</f>
        <v>0</v>
      </c>
      <c r="T16" s="11">
        <f t="shared" ref="T16:T22" si="18">(O16*(1+$O$23)^4)*T6</f>
        <v>0</v>
      </c>
      <c r="U16" s="11">
        <f t="shared" ref="U16:U22" si="19">(O16*(1+$O$23)^5)*U6</f>
        <v>0</v>
      </c>
      <c r="V16" s="11">
        <f t="shared" ref="V16:V22" si="20">(O16*(1+$O$23)^6)*V6</f>
        <v>0</v>
      </c>
      <c r="W16" s="11">
        <f t="shared" ref="W16:W22" si="21">SUM(P16:V16)</f>
        <v>0</v>
      </c>
      <c r="Y16" s="28" t="s">
        <v>30</v>
      </c>
    </row>
    <row r="17" spans="1:25" x14ac:dyDescent="0.25">
      <c r="A17" s="280"/>
      <c r="B17" s="9" t="str">
        <f>B7</f>
        <v>Research Assistant</v>
      </c>
      <c r="C17" s="10">
        <v>39125</v>
      </c>
      <c r="D17" s="11">
        <f t="shared" si="6"/>
        <v>0</v>
      </c>
      <c r="E17" s="11">
        <f t="shared" si="7"/>
        <v>0</v>
      </c>
      <c r="F17" s="11">
        <f t="shared" si="8"/>
        <v>0</v>
      </c>
      <c r="G17" s="11">
        <f t="shared" si="9"/>
        <v>0</v>
      </c>
      <c r="H17" s="11">
        <f t="shared" si="10"/>
        <v>0</v>
      </c>
      <c r="I17" s="11">
        <f t="shared" si="11"/>
        <v>0</v>
      </c>
      <c r="J17" s="11">
        <f t="shared" si="12"/>
        <v>0</v>
      </c>
      <c r="K17" s="11">
        <f t="shared" si="13"/>
        <v>0</v>
      </c>
      <c r="L17" s="12"/>
      <c r="M17" s="280"/>
      <c r="N17" s="9" t="str">
        <f>N7</f>
        <v>Senior Researcher</v>
      </c>
      <c r="O17" s="10">
        <v>57305</v>
      </c>
      <c r="P17" s="11">
        <f t="shared" si="14"/>
        <v>0</v>
      </c>
      <c r="Q17" s="11">
        <f t="shared" si="15"/>
        <v>0</v>
      </c>
      <c r="R17" s="11">
        <f t="shared" si="16"/>
        <v>0</v>
      </c>
      <c r="S17" s="11">
        <f t="shared" si="17"/>
        <v>0</v>
      </c>
      <c r="T17" s="11">
        <f t="shared" si="18"/>
        <v>0</v>
      </c>
      <c r="U17" s="11">
        <f t="shared" si="19"/>
        <v>0</v>
      </c>
      <c r="V17" s="11">
        <f t="shared" si="20"/>
        <v>0</v>
      </c>
      <c r="W17" s="11">
        <f t="shared" si="21"/>
        <v>0</v>
      </c>
      <c r="Y17" t="s">
        <v>31</v>
      </c>
    </row>
    <row r="18" spans="1:25" x14ac:dyDescent="0.25">
      <c r="A18" s="280"/>
      <c r="B18" s="9" t="str">
        <f>B8</f>
        <v>Student assistant</v>
      </c>
      <c r="C18" s="10">
        <f>170.91*1.02*45</f>
        <v>7844.7690000000002</v>
      </c>
      <c r="D18" s="11">
        <f t="shared" si="6"/>
        <v>0</v>
      </c>
      <c r="E18" s="11">
        <f t="shared" si="7"/>
        <v>0</v>
      </c>
      <c r="F18" s="11">
        <f t="shared" si="8"/>
        <v>0</v>
      </c>
      <c r="G18" s="11">
        <f t="shared" si="9"/>
        <v>0</v>
      </c>
      <c r="H18" s="11">
        <f t="shared" si="10"/>
        <v>0</v>
      </c>
      <c r="I18" s="11">
        <f t="shared" si="11"/>
        <v>0</v>
      </c>
      <c r="J18" s="11">
        <f t="shared" si="12"/>
        <v>0</v>
      </c>
      <c r="K18" s="11">
        <f t="shared" si="13"/>
        <v>0</v>
      </c>
      <c r="L18" s="12"/>
      <c r="M18" s="280"/>
      <c r="N18" s="9">
        <f>N8</f>
        <v>0</v>
      </c>
      <c r="O18" s="10"/>
      <c r="P18" s="11">
        <f t="shared" si="14"/>
        <v>0</v>
      </c>
      <c r="Q18" s="11">
        <f t="shared" si="15"/>
        <v>0</v>
      </c>
      <c r="R18" s="11">
        <f t="shared" si="16"/>
        <v>0</v>
      </c>
      <c r="S18" s="11">
        <f t="shared" si="17"/>
        <v>0</v>
      </c>
      <c r="T18" s="11">
        <f t="shared" si="18"/>
        <v>0</v>
      </c>
      <c r="U18" s="11">
        <f t="shared" si="19"/>
        <v>0</v>
      </c>
      <c r="V18" s="11">
        <f t="shared" si="20"/>
        <v>0</v>
      </c>
      <c r="W18" s="11">
        <f t="shared" si="21"/>
        <v>0</v>
      </c>
      <c r="Y18" t="s">
        <v>32</v>
      </c>
    </row>
    <row r="19" spans="1:25" x14ac:dyDescent="0.25">
      <c r="A19" s="280"/>
      <c r="B19" s="9" t="str">
        <f t="shared" ref="B19:B22" si="22">B9</f>
        <v>Technician</v>
      </c>
      <c r="C19" s="10">
        <v>43157</v>
      </c>
      <c r="D19" s="11">
        <f t="shared" si="6"/>
        <v>0</v>
      </c>
      <c r="E19" s="11">
        <f t="shared" si="7"/>
        <v>0</v>
      </c>
      <c r="F19" s="11">
        <f t="shared" si="8"/>
        <v>0</v>
      </c>
      <c r="G19" s="11">
        <f t="shared" si="9"/>
        <v>0</v>
      </c>
      <c r="H19" s="11">
        <f t="shared" si="10"/>
        <v>0</v>
      </c>
      <c r="I19" s="11">
        <f t="shared" si="11"/>
        <v>0</v>
      </c>
      <c r="J19" s="11">
        <f t="shared" si="12"/>
        <v>0</v>
      </c>
      <c r="K19" s="11">
        <f t="shared" si="13"/>
        <v>0</v>
      </c>
      <c r="L19" s="12"/>
      <c r="M19" s="280"/>
      <c r="N19" s="9">
        <f t="shared" ref="N19:N22" si="23">N9</f>
        <v>0</v>
      </c>
      <c r="O19" s="10"/>
      <c r="P19" s="11">
        <f t="shared" si="14"/>
        <v>0</v>
      </c>
      <c r="Q19" s="11">
        <f t="shared" si="15"/>
        <v>0</v>
      </c>
      <c r="R19" s="11">
        <f t="shared" si="16"/>
        <v>0</v>
      </c>
      <c r="S19" s="11">
        <f t="shared" si="17"/>
        <v>0</v>
      </c>
      <c r="T19" s="11">
        <f t="shared" si="18"/>
        <v>0</v>
      </c>
      <c r="U19" s="11">
        <f t="shared" si="19"/>
        <v>0</v>
      </c>
      <c r="V19" s="11">
        <f t="shared" si="20"/>
        <v>0</v>
      </c>
      <c r="W19" s="11">
        <f t="shared" si="21"/>
        <v>0</v>
      </c>
      <c r="Y19" t="s">
        <v>35</v>
      </c>
    </row>
    <row r="20" spans="1:25" x14ac:dyDescent="0.25">
      <c r="A20" s="280"/>
      <c r="B20" s="9" t="str">
        <f t="shared" si="22"/>
        <v>Lab. Technician</v>
      </c>
      <c r="C20" s="10">
        <v>37487</v>
      </c>
      <c r="D20" s="11">
        <f t="shared" si="6"/>
        <v>0</v>
      </c>
      <c r="E20" s="11">
        <f t="shared" si="7"/>
        <v>0</v>
      </c>
      <c r="F20" s="11">
        <f t="shared" si="8"/>
        <v>0</v>
      </c>
      <c r="G20" s="11">
        <f t="shared" si="9"/>
        <v>0</v>
      </c>
      <c r="H20" s="11">
        <f t="shared" si="10"/>
        <v>0</v>
      </c>
      <c r="I20" s="11">
        <f t="shared" si="11"/>
        <v>0</v>
      </c>
      <c r="J20" s="11">
        <f t="shared" si="12"/>
        <v>0</v>
      </c>
      <c r="K20" s="11">
        <f t="shared" si="13"/>
        <v>0</v>
      </c>
      <c r="L20" s="12"/>
      <c r="M20" s="280"/>
      <c r="N20" s="9">
        <f t="shared" si="23"/>
        <v>0</v>
      </c>
      <c r="O20" s="10"/>
      <c r="P20" s="11">
        <f t="shared" si="14"/>
        <v>0</v>
      </c>
      <c r="Q20" s="11">
        <f t="shared" si="15"/>
        <v>0</v>
      </c>
      <c r="R20" s="11">
        <f t="shared" si="16"/>
        <v>0</v>
      </c>
      <c r="S20" s="11">
        <f t="shared" si="17"/>
        <v>0</v>
      </c>
      <c r="T20" s="11">
        <f t="shared" si="18"/>
        <v>0</v>
      </c>
      <c r="U20" s="11">
        <f t="shared" si="19"/>
        <v>0</v>
      </c>
      <c r="V20" s="11">
        <f t="shared" si="20"/>
        <v>0</v>
      </c>
      <c r="W20" s="11">
        <f t="shared" si="21"/>
        <v>0</v>
      </c>
      <c r="Y20" t="s">
        <v>36</v>
      </c>
    </row>
    <row r="21" spans="1:25" x14ac:dyDescent="0.25">
      <c r="A21" s="280"/>
      <c r="B21" s="9">
        <f t="shared" si="22"/>
        <v>0</v>
      </c>
      <c r="C21" s="10"/>
      <c r="D21" s="11">
        <f t="shared" si="6"/>
        <v>0</v>
      </c>
      <c r="E21" s="11">
        <f t="shared" si="7"/>
        <v>0</v>
      </c>
      <c r="F21" s="11">
        <f t="shared" si="8"/>
        <v>0</v>
      </c>
      <c r="G21" s="11">
        <f t="shared" si="9"/>
        <v>0</v>
      </c>
      <c r="H21" s="11">
        <f t="shared" si="10"/>
        <v>0</v>
      </c>
      <c r="I21" s="11">
        <f t="shared" si="11"/>
        <v>0</v>
      </c>
      <c r="J21" s="11">
        <f t="shared" si="12"/>
        <v>0</v>
      </c>
      <c r="K21" s="11">
        <f t="shared" si="13"/>
        <v>0</v>
      </c>
      <c r="L21" s="12"/>
      <c r="M21" s="280"/>
      <c r="N21" s="9">
        <f t="shared" si="23"/>
        <v>0</v>
      </c>
      <c r="O21" s="10"/>
      <c r="P21" s="11">
        <f t="shared" si="14"/>
        <v>0</v>
      </c>
      <c r="Q21" s="11">
        <f t="shared" si="15"/>
        <v>0</v>
      </c>
      <c r="R21" s="11">
        <f t="shared" si="16"/>
        <v>0</v>
      </c>
      <c r="S21" s="11">
        <f t="shared" si="17"/>
        <v>0</v>
      </c>
      <c r="T21" s="11">
        <f t="shared" si="18"/>
        <v>0</v>
      </c>
      <c r="U21" s="11">
        <f t="shared" si="19"/>
        <v>0</v>
      </c>
      <c r="V21" s="11">
        <f t="shared" si="20"/>
        <v>0</v>
      </c>
      <c r="W21" s="11">
        <f t="shared" si="21"/>
        <v>0</v>
      </c>
    </row>
    <row r="22" spans="1:25" x14ac:dyDescent="0.25">
      <c r="A22" s="280"/>
      <c r="B22" s="13">
        <f t="shared" si="22"/>
        <v>0</v>
      </c>
      <c r="C22" s="10"/>
      <c r="D22" s="11">
        <f>(C22*(1+$C$23))*D12</f>
        <v>0</v>
      </c>
      <c r="E22" s="11">
        <f t="shared" si="7"/>
        <v>0</v>
      </c>
      <c r="F22" s="11">
        <f t="shared" si="8"/>
        <v>0</v>
      </c>
      <c r="G22" s="11">
        <f t="shared" si="9"/>
        <v>0</v>
      </c>
      <c r="H22" s="11">
        <f t="shared" si="10"/>
        <v>0</v>
      </c>
      <c r="I22" s="11">
        <f>(C22*(1+$C$23)^5)*I12</f>
        <v>0</v>
      </c>
      <c r="J22" s="11">
        <f t="shared" si="12"/>
        <v>0</v>
      </c>
      <c r="K22" s="14">
        <f t="shared" si="13"/>
        <v>0</v>
      </c>
      <c r="L22" s="12"/>
      <c r="M22" s="280"/>
      <c r="N22" s="13">
        <f t="shared" si="23"/>
        <v>0</v>
      </c>
      <c r="O22" s="10"/>
      <c r="P22" s="11">
        <f t="shared" si="14"/>
        <v>0</v>
      </c>
      <c r="Q22" s="11">
        <f t="shared" si="15"/>
        <v>0</v>
      </c>
      <c r="R22" s="11">
        <f t="shared" si="16"/>
        <v>0</v>
      </c>
      <c r="S22" s="11">
        <f t="shared" si="17"/>
        <v>0</v>
      </c>
      <c r="T22" s="11">
        <f t="shared" si="18"/>
        <v>0</v>
      </c>
      <c r="U22" s="11">
        <f t="shared" si="19"/>
        <v>0</v>
      </c>
      <c r="V22" s="11">
        <f t="shared" si="20"/>
        <v>0</v>
      </c>
      <c r="W22" s="14">
        <f t="shared" si="21"/>
        <v>0</v>
      </c>
    </row>
    <row r="23" spans="1:25" x14ac:dyDescent="0.25">
      <c r="A23" s="280"/>
      <c r="B23" s="15" t="s">
        <v>5</v>
      </c>
      <c r="C23" s="31">
        <v>0</v>
      </c>
      <c r="D23" s="34"/>
      <c r="E23" s="16"/>
      <c r="F23" s="16"/>
      <c r="G23" s="16"/>
      <c r="H23" s="16"/>
      <c r="I23" s="16"/>
      <c r="J23" s="16"/>
      <c r="K23" s="17"/>
      <c r="L23" s="12"/>
      <c r="M23" s="280"/>
      <c r="N23" s="15" t="s">
        <v>5</v>
      </c>
      <c r="O23" s="32">
        <f>C23</f>
        <v>0</v>
      </c>
      <c r="P23" s="34"/>
      <c r="Q23" s="16"/>
      <c r="R23" s="16"/>
      <c r="S23" s="16"/>
      <c r="T23" s="16"/>
      <c r="U23" s="16"/>
      <c r="V23" s="16"/>
      <c r="W23" s="17"/>
      <c r="Y23" s="28" t="s">
        <v>173</v>
      </c>
    </row>
    <row r="24" spans="1:25" ht="15.75" thickBot="1" x14ac:dyDescent="0.3">
      <c r="A24" s="280"/>
      <c r="B24" s="6" t="s">
        <v>6</v>
      </c>
      <c r="C24" s="6"/>
      <c r="D24" s="18">
        <f t="shared" ref="D24:J24" si="24">ROUND(SUM(D15:D22),0)</f>
        <v>0</v>
      </c>
      <c r="E24" s="18">
        <f t="shared" si="24"/>
        <v>0</v>
      </c>
      <c r="F24" s="18">
        <f t="shared" si="24"/>
        <v>0</v>
      </c>
      <c r="G24" s="18">
        <f t="shared" si="24"/>
        <v>0</v>
      </c>
      <c r="H24" s="18">
        <f t="shared" si="24"/>
        <v>0</v>
      </c>
      <c r="I24" s="18">
        <f t="shared" si="24"/>
        <v>0</v>
      </c>
      <c r="J24" s="18">
        <f t="shared" si="24"/>
        <v>0</v>
      </c>
      <c r="K24" s="18">
        <f>SUM(D24:J24)</f>
        <v>0</v>
      </c>
      <c r="L24" s="12"/>
      <c r="M24" s="280"/>
      <c r="N24" s="6" t="s">
        <v>6</v>
      </c>
      <c r="O24" s="6"/>
      <c r="P24" s="18">
        <f t="shared" ref="P24:V24" si="25">ROUND(SUM(P15:P22),0)</f>
        <v>0</v>
      </c>
      <c r="Q24" s="18">
        <f t="shared" si="25"/>
        <v>0</v>
      </c>
      <c r="R24" s="18">
        <f t="shared" si="25"/>
        <v>0</v>
      </c>
      <c r="S24" s="18">
        <f t="shared" si="25"/>
        <v>0</v>
      </c>
      <c r="T24" s="18">
        <f t="shared" si="25"/>
        <v>0</v>
      </c>
      <c r="U24" s="18">
        <f t="shared" si="25"/>
        <v>0</v>
      </c>
      <c r="V24" s="18">
        <f t="shared" si="25"/>
        <v>0</v>
      </c>
      <c r="W24" s="18">
        <f>SUM(P24:V24)</f>
        <v>0</v>
      </c>
    </row>
    <row r="25" spans="1:25" x14ac:dyDescent="0.25">
      <c r="A25" s="279" t="s">
        <v>7</v>
      </c>
      <c r="B25" s="262" t="s">
        <v>8</v>
      </c>
      <c r="C25" s="262"/>
      <c r="D25" s="3">
        <f t="shared" ref="D25:J25" si="26">+D14</f>
        <v>2021</v>
      </c>
      <c r="E25" s="3">
        <f t="shared" si="26"/>
        <v>2022</v>
      </c>
      <c r="F25" s="3">
        <f t="shared" si="26"/>
        <v>2023</v>
      </c>
      <c r="G25" s="3">
        <f t="shared" si="26"/>
        <v>2024</v>
      </c>
      <c r="H25" s="3">
        <f t="shared" si="26"/>
        <v>2025</v>
      </c>
      <c r="I25" s="3">
        <f t="shared" si="26"/>
        <v>2026</v>
      </c>
      <c r="J25" s="3">
        <f t="shared" si="26"/>
        <v>2027</v>
      </c>
      <c r="K25" s="3" t="s">
        <v>4</v>
      </c>
      <c r="L25" s="1"/>
      <c r="M25" s="279" t="s">
        <v>7</v>
      </c>
      <c r="N25" s="262" t="s">
        <v>8</v>
      </c>
      <c r="O25" s="262"/>
      <c r="P25" s="3">
        <f t="shared" ref="P25:V25" si="27">+P14</f>
        <v>2021</v>
      </c>
      <c r="Q25" s="3">
        <f t="shared" si="27"/>
        <v>2022</v>
      </c>
      <c r="R25" s="3">
        <f t="shared" si="27"/>
        <v>2023</v>
      </c>
      <c r="S25" s="3">
        <f t="shared" si="27"/>
        <v>2024</v>
      </c>
      <c r="T25" s="3">
        <f t="shared" si="27"/>
        <v>2025</v>
      </c>
      <c r="U25" s="3">
        <f t="shared" si="27"/>
        <v>2026</v>
      </c>
      <c r="V25" s="3">
        <f t="shared" si="27"/>
        <v>2027</v>
      </c>
      <c r="W25" s="3" t="s">
        <v>4</v>
      </c>
    </row>
    <row r="26" spans="1:25" x14ac:dyDescent="0.25">
      <c r="A26" s="280"/>
      <c r="B26" s="281"/>
      <c r="C26" s="282"/>
      <c r="D26" s="19"/>
      <c r="E26" s="19"/>
      <c r="F26" s="19"/>
      <c r="G26" s="19"/>
      <c r="H26" s="19"/>
      <c r="I26" s="19"/>
      <c r="J26" s="19"/>
      <c r="K26" s="11">
        <f>SUM(D26:J26)</f>
        <v>0</v>
      </c>
      <c r="L26" s="1"/>
      <c r="M26" s="280"/>
      <c r="N26" s="281"/>
      <c r="O26" s="282"/>
      <c r="P26" s="19"/>
      <c r="Q26" s="19"/>
      <c r="R26" s="19"/>
      <c r="S26" s="19"/>
      <c r="T26" s="19"/>
      <c r="U26" s="19"/>
      <c r="V26" s="19"/>
      <c r="W26" s="11">
        <f>SUM(P26:V26)</f>
        <v>0</v>
      </c>
    </row>
    <row r="27" spans="1:25" x14ac:dyDescent="0.25">
      <c r="A27" s="280"/>
      <c r="B27" s="275"/>
      <c r="C27" s="276"/>
      <c r="D27" s="19"/>
      <c r="E27" s="19"/>
      <c r="F27" s="19"/>
      <c r="G27" s="19"/>
      <c r="H27" s="19"/>
      <c r="I27" s="19"/>
      <c r="J27" s="19"/>
      <c r="K27" s="11">
        <f>SUM(D27:J27)</f>
        <v>0</v>
      </c>
      <c r="L27" s="1"/>
      <c r="M27" s="280"/>
      <c r="N27" s="275"/>
      <c r="O27" s="276"/>
      <c r="P27" s="19"/>
      <c r="Q27" s="19"/>
      <c r="R27" s="19"/>
      <c r="S27" s="19"/>
      <c r="T27" s="19"/>
      <c r="U27" s="19"/>
      <c r="V27" s="19"/>
      <c r="W27" s="11">
        <f>SUM(P27:V27)</f>
        <v>0</v>
      </c>
    </row>
    <row r="28" spans="1:25" x14ac:dyDescent="0.25">
      <c r="A28" s="280"/>
      <c r="B28" s="277"/>
      <c r="C28" s="278"/>
      <c r="D28" s="19"/>
      <c r="E28" s="19"/>
      <c r="F28" s="19"/>
      <c r="G28" s="19"/>
      <c r="H28" s="19"/>
      <c r="I28" s="19"/>
      <c r="J28" s="19"/>
      <c r="K28" s="11">
        <f>SUM(D28:J28)</f>
        <v>0</v>
      </c>
      <c r="L28" s="1"/>
      <c r="M28" s="280"/>
      <c r="N28" s="277"/>
      <c r="O28" s="278"/>
      <c r="P28" s="19"/>
      <c r="Q28" s="19"/>
      <c r="R28" s="19"/>
      <c r="S28" s="19"/>
      <c r="T28" s="19"/>
      <c r="U28" s="19"/>
      <c r="V28" s="19"/>
      <c r="W28" s="11">
        <f>SUM(P28:V28)</f>
        <v>0</v>
      </c>
      <c r="Y28" s="170"/>
    </row>
    <row r="29" spans="1:25" ht="15.75" thickBot="1" x14ac:dyDescent="0.3">
      <c r="A29" s="280"/>
      <c r="B29" s="6" t="s">
        <v>9</v>
      </c>
      <c r="C29" s="6"/>
      <c r="D29" s="18">
        <f t="shared" ref="D29:J29" si="28">ROUND(SUM(D26:D28),0)</f>
        <v>0</v>
      </c>
      <c r="E29" s="18">
        <f t="shared" si="28"/>
        <v>0</v>
      </c>
      <c r="F29" s="18">
        <f t="shared" si="28"/>
        <v>0</v>
      </c>
      <c r="G29" s="18">
        <f t="shared" si="28"/>
        <v>0</v>
      </c>
      <c r="H29" s="18">
        <f t="shared" si="28"/>
        <v>0</v>
      </c>
      <c r="I29" s="18">
        <f t="shared" si="28"/>
        <v>0</v>
      </c>
      <c r="J29" s="18">
        <f t="shared" si="28"/>
        <v>0</v>
      </c>
      <c r="K29" s="18">
        <f>SUM(D29:J29)</f>
        <v>0</v>
      </c>
      <c r="L29" s="1"/>
      <c r="M29" s="280"/>
      <c r="N29" s="6" t="s">
        <v>9</v>
      </c>
      <c r="O29" s="6"/>
      <c r="P29" s="18">
        <f t="shared" ref="P29:V29" si="29">ROUND(SUM(P26:P28),0)</f>
        <v>0</v>
      </c>
      <c r="Q29" s="18">
        <f t="shared" si="29"/>
        <v>0</v>
      </c>
      <c r="R29" s="18">
        <f t="shared" si="29"/>
        <v>0</v>
      </c>
      <c r="S29" s="18">
        <f t="shared" si="29"/>
        <v>0</v>
      </c>
      <c r="T29" s="18">
        <f t="shared" si="29"/>
        <v>0</v>
      </c>
      <c r="U29" s="18">
        <f t="shared" si="29"/>
        <v>0</v>
      </c>
      <c r="V29" s="18">
        <f t="shared" si="29"/>
        <v>0</v>
      </c>
      <c r="W29" s="18">
        <f>SUM(P29:V29)</f>
        <v>0</v>
      </c>
    </row>
    <row r="30" spans="1:25" x14ac:dyDescent="0.25">
      <c r="A30" s="279" t="s">
        <v>10</v>
      </c>
      <c r="B30" s="262" t="s">
        <v>11</v>
      </c>
      <c r="C30" s="262"/>
      <c r="D30" s="3">
        <f t="shared" ref="D30:J30" si="30">D4</f>
        <v>2021</v>
      </c>
      <c r="E30" s="3">
        <f t="shared" si="30"/>
        <v>2022</v>
      </c>
      <c r="F30" s="3">
        <f t="shared" si="30"/>
        <v>2023</v>
      </c>
      <c r="G30" s="3">
        <f t="shared" si="30"/>
        <v>2024</v>
      </c>
      <c r="H30" s="3">
        <f t="shared" si="30"/>
        <v>2025</v>
      </c>
      <c r="I30" s="3">
        <f t="shared" si="30"/>
        <v>2026</v>
      </c>
      <c r="J30" s="3">
        <f t="shared" si="30"/>
        <v>2027</v>
      </c>
      <c r="K30" s="3" t="s">
        <v>4</v>
      </c>
      <c r="L30" s="1"/>
      <c r="M30" s="279" t="s">
        <v>10</v>
      </c>
      <c r="N30" s="262" t="s">
        <v>11</v>
      </c>
      <c r="O30" s="262"/>
      <c r="P30" s="3">
        <f t="shared" ref="P30:V30" si="31">P4</f>
        <v>2021</v>
      </c>
      <c r="Q30" s="3">
        <f t="shared" si="31"/>
        <v>2022</v>
      </c>
      <c r="R30" s="3">
        <f t="shared" si="31"/>
        <v>2023</v>
      </c>
      <c r="S30" s="3">
        <f t="shared" si="31"/>
        <v>2024</v>
      </c>
      <c r="T30" s="3">
        <f t="shared" si="31"/>
        <v>2025</v>
      </c>
      <c r="U30" s="3">
        <f t="shared" si="31"/>
        <v>2026</v>
      </c>
      <c r="V30" s="3">
        <f t="shared" si="31"/>
        <v>2027</v>
      </c>
      <c r="W30" s="3" t="s">
        <v>4</v>
      </c>
    </row>
    <row r="31" spans="1:25" x14ac:dyDescent="0.25">
      <c r="A31" s="280"/>
      <c r="B31" s="281"/>
      <c r="C31" s="282"/>
      <c r="D31" s="19"/>
      <c r="E31" s="19"/>
      <c r="F31" s="19"/>
      <c r="G31" s="19"/>
      <c r="H31" s="19"/>
      <c r="I31" s="19"/>
      <c r="J31" s="19"/>
      <c r="K31" s="11">
        <f t="shared" ref="K31:K37" si="32">SUM(D31:J31)</f>
        <v>0</v>
      </c>
      <c r="L31" s="1"/>
      <c r="M31" s="280"/>
      <c r="N31" s="281"/>
      <c r="O31" s="282"/>
      <c r="P31" s="19"/>
      <c r="Q31" s="19"/>
      <c r="R31" s="19"/>
      <c r="S31" s="19"/>
      <c r="T31" s="19"/>
      <c r="U31" s="19"/>
      <c r="V31" s="19"/>
      <c r="W31" s="11">
        <f t="shared" ref="W31:W37" si="33">SUM(P31:V31)</f>
        <v>0</v>
      </c>
    </row>
    <row r="32" spans="1:25" x14ac:dyDescent="0.25">
      <c r="A32" s="280"/>
      <c r="B32" s="275"/>
      <c r="C32" s="276"/>
      <c r="D32" s="19"/>
      <c r="E32" s="19"/>
      <c r="F32" s="19"/>
      <c r="G32" s="19"/>
      <c r="H32" s="19"/>
      <c r="I32" s="19"/>
      <c r="J32" s="19"/>
      <c r="K32" s="11">
        <f t="shared" si="32"/>
        <v>0</v>
      </c>
      <c r="L32" s="1"/>
      <c r="M32" s="280"/>
      <c r="N32" s="275"/>
      <c r="O32" s="276"/>
      <c r="P32" s="19"/>
      <c r="Q32" s="19"/>
      <c r="R32" s="19"/>
      <c r="S32" s="19"/>
      <c r="T32" s="19"/>
      <c r="U32" s="19"/>
      <c r="V32" s="19"/>
      <c r="W32" s="11">
        <f t="shared" si="33"/>
        <v>0</v>
      </c>
    </row>
    <row r="33" spans="1:23" x14ac:dyDescent="0.25">
      <c r="A33" s="280"/>
      <c r="B33" s="263"/>
      <c r="C33" s="264"/>
      <c r="D33" s="19"/>
      <c r="E33" s="19"/>
      <c r="F33" s="19"/>
      <c r="G33" s="19"/>
      <c r="H33" s="19"/>
      <c r="I33" s="19"/>
      <c r="J33" s="19"/>
      <c r="K33" s="11">
        <f t="shared" si="32"/>
        <v>0</v>
      </c>
      <c r="L33" s="1"/>
      <c r="M33" s="280"/>
      <c r="N33" s="263"/>
      <c r="O33" s="264"/>
      <c r="P33" s="19"/>
      <c r="Q33" s="19"/>
      <c r="R33" s="19"/>
      <c r="S33" s="19"/>
      <c r="T33" s="19"/>
      <c r="U33" s="19"/>
      <c r="V33" s="19"/>
      <c r="W33" s="11">
        <f t="shared" si="33"/>
        <v>0</v>
      </c>
    </row>
    <row r="34" spans="1:23" x14ac:dyDescent="0.25">
      <c r="A34" s="280"/>
      <c r="B34" s="275"/>
      <c r="C34" s="276"/>
      <c r="D34" s="19"/>
      <c r="E34" s="19"/>
      <c r="F34" s="19"/>
      <c r="G34" s="19"/>
      <c r="H34" s="19"/>
      <c r="I34" s="19"/>
      <c r="J34" s="19"/>
      <c r="K34" s="11">
        <f t="shared" si="32"/>
        <v>0</v>
      </c>
      <c r="L34" s="1"/>
      <c r="M34" s="280"/>
      <c r="N34" s="275"/>
      <c r="O34" s="276"/>
      <c r="P34" s="19"/>
      <c r="Q34" s="19"/>
      <c r="R34" s="19"/>
      <c r="S34" s="19"/>
      <c r="T34" s="19"/>
      <c r="U34" s="19"/>
      <c r="V34" s="19"/>
      <c r="W34" s="11">
        <f t="shared" si="33"/>
        <v>0</v>
      </c>
    </row>
    <row r="35" spans="1:23" x14ac:dyDescent="0.25">
      <c r="A35" s="280"/>
      <c r="B35" s="275"/>
      <c r="C35" s="276"/>
      <c r="D35" s="19"/>
      <c r="E35" s="19"/>
      <c r="F35" s="19"/>
      <c r="G35" s="19"/>
      <c r="H35" s="19"/>
      <c r="I35" s="19"/>
      <c r="J35" s="19"/>
      <c r="K35" s="11">
        <f t="shared" si="32"/>
        <v>0</v>
      </c>
      <c r="L35" s="1"/>
      <c r="M35" s="280"/>
      <c r="N35" s="275"/>
      <c r="O35" s="276"/>
      <c r="P35" s="19"/>
      <c r="Q35" s="19"/>
      <c r="R35" s="19"/>
      <c r="S35" s="19"/>
      <c r="T35" s="19"/>
      <c r="U35" s="19"/>
      <c r="V35" s="19"/>
      <c r="W35" s="11">
        <f t="shared" si="33"/>
        <v>0</v>
      </c>
    </row>
    <row r="36" spans="1:23" x14ac:dyDescent="0.25">
      <c r="A36" s="280"/>
      <c r="B36" s="277"/>
      <c r="C36" s="278"/>
      <c r="D36" s="19"/>
      <c r="E36" s="19"/>
      <c r="F36" s="19"/>
      <c r="G36" s="19"/>
      <c r="H36" s="19"/>
      <c r="I36" s="19"/>
      <c r="J36" s="19"/>
      <c r="K36" s="11">
        <f t="shared" si="32"/>
        <v>0</v>
      </c>
      <c r="L36" s="1"/>
      <c r="M36" s="280"/>
      <c r="N36" s="277"/>
      <c r="O36" s="278"/>
      <c r="P36" s="19"/>
      <c r="Q36" s="19"/>
      <c r="R36" s="19"/>
      <c r="S36" s="19"/>
      <c r="T36" s="19"/>
      <c r="U36" s="19"/>
      <c r="V36" s="19"/>
      <c r="W36" s="11">
        <f t="shared" si="33"/>
        <v>0</v>
      </c>
    </row>
    <row r="37" spans="1:23" ht="15.75" thickBot="1" x14ac:dyDescent="0.3">
      <c r="A37" s="280"/>
      <c r="B37" s="6" t="s">
        <v>12</v>
      </c>
      <c r="C37" s="6"/>
      <c r="D37" s="18">
        <f t="shared" ref="D37:J37" si="34">ROUND(SUM(D31:D36),0)</f>
        <v>0</v>
      </c>
      <c r="E37" s="18">
        <f t="shared" si="34"/>
        <v>0</v>
      </c>
      <c r="F37" s="18">
        <f t="shared" si="34"/>
        <v>0</v>
      </c>
      <c r="G37" s="18">
        <f t="shared" si="34"/>
        <v>0</v>
      </c>
      <c r="H37" s="18">
        <f t="shared" si="34"/>
        <v>0</v>
      </c>
      <c r="I37" s="18">
        <f t="shared" si="34"/>
        <v>0</v>
      </c>
      <c r="J37" s="18">
        <f t="shared" si="34"/>
        <v>0</v>
      </c>
      <c r="K37" s="18">
        <f t="shared" si="32"/>
        <v>0</v>
      </c>
      <c r="L37" s="1"/>
      <c r="M37" s="280"/>
      <c r="N37" s="6" t="s">
        <v>12</v>
      </c>
      <c r="O37" s="6"/>
      <c r="P37" s="18">
        <f t="shared" ref="P37:V37" si="35">ROUND(SUM(P31:P36),0)</f>
        <v>0</v>
      </c>
      <c r="Q37" s="18">
        <f t="shared" si="35"/>
        <v>0</v>
      </c>
      <c r="R37" s="18">
        <f t="shared" si="35"/>
        <v>0</v>
      </c>
      <c r="S37" s="18">
        <f t="shared" si="35"/>
        <v>0</v>
      </c>
      <c r="T37" s="18">
        <f t="shared" si="35"/>
        <v>0</v>
      </c>
      <c r="U37" s="18">
        <f t="shared" si="35"/>
        <v>0</v>
      </c>
      <c r="V37" s="18">
        <f t="shared" si="35"/>
        <v>0</v>
      </c>
      <c r="W37" s="18">
        <f t="shared" si="33"/>
        <v>0</v>
      </c>
    </row>
    <row r="38" spans="1:23" x14ac:dyDescent="0.25">
      <c r="A38" s="272" t="s">
        <v>13</v>
      </c>
      <c r="B38" s="262"/>
      <c r="C38" s="262"/>
      <c r="D38" s="3">
        <f t="shared" ref="D38:J38" si="36">D4</f>
        <v>2021</v>
      </c>
      <c r="E38" s="3">
        <f t="shared" si="36"/>
        <v>2022</v>
      </c>
      <c r="F38" s="3">
        <f t="shared" si="36"/>
        <v>2023</v>
      </c>
      <c r="G38" s="3">
        <f t="shared" si="36"/>
        <v>2024</v>
      </c>
      <c r="H38" s="3">
        <f t="shared" si="36"/>
        <v>2025</v>
      </c>
      <c r="I38" s="3">
        <f t="shared" si="36"/>
        <v>2026</v>
      </c>
      <c r="J38" s="3">
        <f t="shared" si="36"/>
        <v>2027</v>
      </c>
      <c r="K38" s="3" t="s">
        <v>2</v>
      </c>
      <c r="L38" s="1"/>
      <c r="M38" s="272" t="s">
        <v>13</v>
      </c>
      <c r="N38" s="262"/>
      <c r="O38" s="262"/>
      <c r="P38" s="3">
        <f t="shared" ref="P38:V38" si="37">P4</f>
        <v>2021</v>
      </c>
      <c r="Q38" s="3">
        <f t="shared" si="37"/>
        <v>2022</v>
      </c>
      <c r="R38" s="3">
        <f t="shared" si="37"/>
        <v>2023</v>
      </c>
      <c r="S38" s="3">
        <f t="shared" si="37"/>
        <v>2024</v>
      </c>
      <c r="T38" s="3">
        <f t="shared" si="37"/>
        <v>2025</v>
      </c>
      <c r="U38" s="3">
        <f t="shared" si="37"/>
        <v>2026</v>
      </c>
      <c r="V38" s="3">
        <f t="shared" si="37"/>
        <v>2027</v>
      </c>
      <c r="W38" s="3" t="s">
        <v>2</v>
      </c>
    </row>
    <row r="39" spans="1:23" x14ac:dyDescent="0.25">
      <c r="A39" s="273"/>
      <c r="B39" s="20" t="s">
        <v>14</v>
      </c>
      <c r="C39" s="20"/>
      <c r="D39" s="11">
        <f t="shared" ref="D39:J39" si="38">D24+D29+D37</f>
        <v>0</v>
      </c>
      <c r="E39" s="11">
        <f t="shared" si="38"/>
        <v>0</v>
      </c>
      <c r="F39" s="11">
        <f t="shared" si="38"/>
        <v>0</v>
      </c>
      <c r="G39" s="11">
        <f t="shared" si="38"/>
        <v>0</v>
      </c>
      <c r="H39" s="11">
        <f t="shared" si="38"/>
        <v>0</v>
      </c>
      <c r="I39" s="11">
        <f>I24+I29+I37</f>
        <v>0</v>
      </c>
      <c r="J39" s="11">
        <f t="shared" si="38"/>
        <v>0</v>
      </c>
      <c r="K39" s="11">
        <f>SUM(D39:J39)</f>
        <v>0</v>
      </c>
      <c r="L39" s="1"/>
      <c r="M39" s="273"/>
      <c r="N39" s="20" t="s">
        <v>14</v>
      </c>
      <c r="O39" s="20"/>
      <c r="P39" s="11">
        <f t="shared" ref="P39:V39" si="39">P24+P29+P37</f>
        <v>0</v>
      </c>
      <c r="Q39" s="11">
        <f t="shared" si="39"/>
        <v>0</v>
      </c>
      <c r="R39" s="11">
        <f t="shared" si="39"/>
        <v>0</v>
      </c>
      <c r="S39" s="11">
        <f t="shared" si="39"/>
        <v>0</v>
      </c>
      <c r="T39" s="11">
        <f>T24+T29+T37</f>
        <v>0</v>
      </c>
      <c r="U39" s="11">
        <f t="shared" si="39"/>
        <v>0</v>
      </c>
      <c r="V39" s="11">
        <f t="shared" si="39"/>
        <v>0</v>
      </c>
      <c r="W39" s="11">
        <f>SUM(P39:V39)</f>
        <v>0</v>
      </c>
    </row>
    <row r="40" spans="1:23" x14ac:dyDescent="0.25">
      <c r="A40" s="273"/>
      <c r="B40" s="20" t="s">
        <v>15</v>
      </c>
      <c r="C40" s="265">
        <v>0</v>
      </c>
      <c r="D40" s="11">
        <f>D39*$C$40</f>
        <v>0</v>
      </c>
      <c r="E40" s="11">
        <f t="shared" ref="E40:J40" si="40">E39*$C$40</f>
        <v>0</v>
      </c>
      <c r="F40" s="11">
        <f t="shared" si="40"/>
        <v>0</v>
      </c>
      <c r="G40" s="11">
        <f t="shared" si="40"/>
        <v>0</v>
      </c>
      <c r="H40" s="11">
        <f t="shared" si="40"/>
        <v>0</v>
      </c>
      <c r="I40" s="11">
        <f>I39*$C$40</f>
        <v>0</v>
      </c>
      <c r="J40" s="11">
        <f t="shared" si="40"/>
        <v>0</v>
      </c>
      <c r="K40" s="11">
        <f>SUM(D40:J40)</f>
        <v>0</v>
      </c>
      <c r="L40" s="1"/>
      <c r="M40" s="273"/>
      <c r="N40" s="20" t="s">
        <v>15</v>
      </c>
      <c r="O40" s="21">
        <f>$C$40</f>
        <v>0</v>
      </c>
      <c r="P40" s="11">
        <f>P39*$O$40</f>
        <v>0</v>
      </c>
      <c r="Q40" s="11">
        <f t="shared" ref="Q40:V40" si="41">Q39*$O$40</f>
        <v>0</v>
      </c>
      <c r="R40" s="11">
        <f t="shared" si="41"/>
        <v>0</v>
      </c>
      <c r="S40" s="11">
        <f t="shared" si="41"/>
        <v>0</v>
      </c>
      <c r="T40" s="11">
        <f>T39*$O$40</f>
        <v>0</v>
      </c>
      <c r="U40" s="11">
        <f t="shared" si="41"/>
        <v>0</v>
      </c>
      <c r="V40" s="11">
        <f t="shared" si="41"/>
        <v>0</v>
      </c>
      <c r="W40" s="11">
        <f>SUM(P40:V40)</f>
        <v>0</v>
      </c>
    </row>
    <row r="41" spans="1:23" ht="15.75" thickBot="1" x14ac:dyDescent="0.3">
      <c r="A41" s="274"/>
      <c r="B41" s="6" t="s">
        <v>16</v>
      </c>
      <c r="C41" s="6"/>
      <c r="D41" s="18">
        <f t="shared" ref="D41:J41" si="42">SUM(D39:D40)</f>
        <v>0</v>
      </c>
      <c r="E41" s="18">
        <f t="shared" si="42"/>
        <v>0</v>
      </c>
      <c r="F41" s="18">
        <f t="shared" si="42"/>
        <v>0</v>
      </c>
      <c r="G41" s="18">
        <f t="shared" si="42"/>
        <v>0</v>
      </c>
      <c r="H41" s="18">
        <f t="shared" si="42"/>
        <v>0</v>
      </c>
      <c r="I41" s="18">
        <f t="shared" si="42"/>
        <v>0</v>
      </c>
      <c r="J41" s="18">
        <f t="shared" si="42"/>
        <v>0</v>
      </c>
      <c r="K41" s="18">
        <f>SUM(D41:J41)</f>
        <v>0</v>
      </c>
      <c r="L41" s="1"/>
      <c r="M41" s="274"/>
      <c r="N41" s="6" t="s">
        <v>16</v>
      </c>
      <c r="O41" s="6"/>
      <c r="P41" s="18">
        <f t="shared" ref="P41:V41" si="43">SUM(P39:P40)</f>
        <v>0</v>
      </c>
      <c r="Q41" s="18">
        <f t="shared" si="43"/>
        <v>0</v>
      </c>
      <c r="R41" s="18">
        <f t="shared" si="43"/>
        <v>0</v>
      </c>
      <c r="S41" s="18">
        <f t="shared" si="43"/>
        <v>0</v>
      </c>
      <c r="T41" s="18">
        <f t="shared" si="43"/>
        <v>0</v>
      </c>
      <c r="U41" s="18">
        <f t="shared" si="43"/>
        <v>0</v>
      </c>
      <c r="V41" s="18">
        <f t="shared" si="43"/>
        <v>0</v>
      </c>
      <c r="W41" s="18">
        <f>SUM(P41:V41)</f>
        <v>0</v>
      </c>
    </row>
  </sheetData>
  <mergeCells count="46">
    <mergeCell ref="B36:C36"/>
    <mergeCell ref="N36:O36"/>
    <mergeCell ref="A38:A41"/>
    <mergeCell ref="M38:M41"/>
    <mergeCell ref="A30:A37"/>
    <mergeCell ref="M30:M37"/>
    <mergeCell ref="B31:C31"/>
    <mergeCell ref="N31:O31"/>
    <mergeCell ref="B32:C32"/>
    <mergeCell ref="N32:O32"/>
    <mergeCell ref="B34:C34"/>
    <mergeCell ref="N34:O34"/>
    <mergeCell ref="B35:C35"/>
    <mergeCell ref="N35:O35"/>
    <mergeCell ref="N11:O11"/>
    <mergeCell ref="B12:C12"/>
    <mergeCell ref="N12:O12"/>
    <mergeCell ref="A25:A29"/>
    <mergeCell ref="M25:M29"/>
    <mergeCell ref="B26:C26"/>
    <mergeCell ref="N26:O26"/>
    <mergeCell ref="B27:C27"/>
    <mergeCell ref="N27:O27"/>
    <mergeCell ref="B28:C28"/>
    <mergeCell ref="N28:O28"/>
    <mergeCell ref="Y6:Y8"/>
    <mergeCell ref="B7:C7"/>
    <mergeCell ref="N7:O7"/>
    <mergeCell ref="B8:C8"/>
    <mergeCell ref="N8:O8"/>
    <mergeCell ref="B1:C1"/>
    <mergeCell ref="A3:K3"/>
    <mergeCell ref="M3:W3"/>
    <mergeCell ref="A4:A24"/>
    <mergeCell ref="B4:C4"/>
    <mergeCell ref="M4:M24"/>
    <mergeCell ref="N4:O4"/>
    <mergeCell ref="B5:C5"/>
    <mergeCell ref="N5:O5"/>
    <mergeCell ref="B6:C6"/>
    <mergeCell ref="N6:O6"/>
    <mergeCell ref="B9:C9"/>
    <mergeCell ref="N9:O9"/>
    <mergeCell ref="B10:C10"/>
    <mergeCell ref="N10:O10"/>
    <mergeCell ref="B11:C11"/>
  </mergeCells>
  <dataValidations count="1">
    <dataValidation type="list" allowBlank="1" showInputMessage="1" showErrorMessage="1" sqref="B4:C4 N4:O4" xr:uid="{00000000-0002-0000-0400-000000000000}">
      <formula1>Monthsorhours</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7F6BBE3E-B72D-4F58-93AA-7D9D82911612}">
            <xm:f>AND(AU!$D$1="FP2",AU!$K$39&gt;4300000)</xm:f>
            <x14:dxf>
              <fill>
                <patternFill>
                  <bgColor rgb="FFFF0000"/>
                </patternFill>
              </fill>
            </x14:dxf>
          </x14:cfRule>
          <x14:cfRule type="expression" priority="2" id="{F28CE57C-6FA1-4443-AD25-27BC76BF013D}">
            <xm:f>AND(AU!$D$1="FP1",AU!$K$39&gt;2000000)</xm:f>
            <x14:dxf>
              <fill>
                <patternFill>
                  <bgColor rgb="FFFF0000"/>
                </patternFill>
              </fill>
            </x14:dxf>
          </x14:cfRule>
          <xm:sqref>K39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Lister!$C$2:$C$3</xm:f>
          </x14:formula1>
          <xm:sqref>D1:D2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4"/>
  <sheetViews>
    <sheetView workbookViewId="0">
      <selection activeCell="C6" sqref="C6"/>
    </sheetView>
  </sheetViews>
  <sheetFormatPr defaultRowHeight="15" x14ac:dyDescent="0.25"/>
  <sheetData>
    <row r="2" spans="2:3" x14ac:dyDescent="0.25">
      <c r="B2" s="33">
        <v>2.5000000000000001E-2</v>
      </c>
      <c r="C2" t="s">
        <v>127</v>
      </c>
    </row>
    <row r="3" spans="2:3" x14ac:dyDescent="0.25">
      <c r="B3" s="33">
        <v>0.02</v>
      </c>
      <c r="C3" t="s">
        <v>128</v>
      </c>
    </row>
    <row r="4" spans="2:3" x14ac:dyDescent="0.25">
      <c r="C4"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7"/>
  <sheetViews>
    <sheetView showGridLines="0" zoomScale="80" zoomScaleNormal="80" workbookViewId="0">
      <selection activeCell="K24" sqref="K24"/>
    </sheetView>
  </sheetViews>
  <sheetFormatPr defaultColWidth="9.140625" defaultRowHeight="15" x14ac:dyDescent="0.25"/>
  <cols>
    <col min="1" max="1" width="6.7109375" style="188" customWidth="1"/>
    <col min="2" max="2" width="21.85546875" style="188" customWidth="1"/>
    <col min="3" max="3" width="23.5703125" style="188" customWidth="1"/>
    <col min="4" max="10" width="9.7109375" style="188" customWidth="1"/>
    <col min="11" max="11" width="13.7109375" style="188" customWidth="1"/>
    <col min="12" max="12" width="3.28515625" style="188" customWidth="1"/>
    <col min="13" max="13" width="6.7109375" style="188" customWidth="1"/>
    <col min="14" max="14" width="21.85546875" style="188" customWidth="1"/>
    <col min="15" max="15" width="23.5703125" style="188" customWidth="1"/>
    <col min="16" max="22" width="9.7109375" style="188" customWidth="1"/>
    <col min="23" max="23" width="13.7109375" style="188" customWidth="1"/>
    <col min="24" max="24" width="4.140625" style="188" customWidth="1"/>
    <col min="25" max="16384" width="9.140625" style="188"/>
  </cols>
  <sheetData>
    <row r="1" spans="1:23" ht="29.25" customHeight="1" x14ac:dyDescent="0.25">
      <c r="B1" s="293" t="s">
        <v>180</v>
      </c>
      <c r="C1" s="293"/>
      <c r="D1" s="270" t="s">
        <v>127</v>
      </c>
    </row>
    <row r="2" spans="1:23" ht="15.75" customHeight="1" thickBot="1" x14ac:dyDescent="0.3">
      <c r="B2" s="267"/>
      <c r="C2" s="267"/>
      <c r="D2" s="191"/>
    </row>
    <row r="3" spans="1:23" ht="27" thickBot="1" x14ac:dyDescent="0.3">
      <c r="A3" s="294" t="s">
        <v>38</v>
      </c>
      <c r="B3" s="295"/>
      <c r="C3" s="295"/>
      <c r="D3" s="295"/>
      <c r="E3" s="295"/>
      <c r="F3" s="295"/>
      <c r="G3" s="295"/>
      <c r="H3" s="295"/>
      <c r="I3" s="295"/>
      <c r="J3" s="295"/>
      <c r="K3" s="296"/>
      <c r="L3" s="192"/>
      <c r="M3" s="297" t="s">
        <v>39</v>
      </c>
      <c r="N3" s="298"/>
      <c r="O3" s="298"/>
      <c r="P3" s="298"/>
      <c r="Q3" s="298"/>
      <c r="R3" s="298"/>
      <c r="S3" s="298"/>
      <c r="T3" s="298"/>
      <c r="U3" s="298"/>
      <c r="V3" s="298"/>
      <c r="W3" s="299"/>
    </row>
    <row r="4" spans="1:23" ht="15" customHeight="1" x14ac:dyDescent="0.25">
      <c r="A4" s="311" t="s">
        <v>170</v>
      </c>
      <c r="B4" s="303"/>
      <c r="C4" s="303"/>
      <c r="D4" s="303">
        <v>2021</v>
      </c>
      <c r="E4" s="303">
        <v>2022</v>
      </c>
      <c r="F4" s="303">
        <v>2023</v>
      </c>
      <c r="G4" s="303">
        <v>2024</v>
      </c>
      <c r="H4" s="303">
        <v>2025</v>
      </c>
      <c r="I4" s="303">
        <v>2026</v>
      </c>
      <c r="J4" s="303">
        <v>2027</v>
      </c>
      <c r="K4" s="303" t="s">
        <v>2</v>
      </c>
      <c r="L4" s="192"/>
      <c r="M4" s="311" t="s">
        <v>170</v>
      </c>
      <c r="N4" s="303"/>
      <c r="O4" s="303"/>
      <c r="P4" s="303">
        <v>2021</v>
      </c>
      <c r="Q4" s="303">
        <v>2022</v>
      </c>
      <c r="R4" s="303">
        <v>2023</v>
      </c>
      <c r="S4" s="303">
        <v>2024</v>
      </c>
      <c r="T4" s="303">
        <v>2025</v>
      </c>
      <c r="U4" s="303">
        <v>2026</v>
      </c>
      <c r="V4" s="303">
        <v>2027</v>
      </c>
      <c r="W4" s="303" t="s">
        <v>2</v>
      </c>
    </row>
    <row r="5" spans="1:23" x14ac:dyDescent="0.25">
      <c r="A5" s="312"/>
      <c r="B5" s="313"/>
      <c r="C5" s="313"/>
      <c r="D5" s="304"/>
      <c r="E5" s="304"/>
      <c r="F5" s="304"/>
      <c r="G5" s="304"/>
      <c r="H5" s="304"/>
      <c r="I5" s="304"/>
      <c r="J5" s="304"/>
      <c r="K5" s="304"/>
      <c r="L5" s="192"/>
      <c r="M5" s="312"/>
      <c r="N5" s="313"/>
      <c r="O5" s="313"/>
      <c r="P5" s="304"/>
      <c r="Q5" s="304"/>
      <c r="R5" s="304"/>
      <c r="S5" s="304"/>
      <c r="T5" s="304"/>
      <c r="U5" s="304"/>
      <c r="V5" s="304"/>
      <c r="W5" s="304"/>
    </row>
    <row r="6" spans="1:23" x14ac:dyDescent="0.25">
      <c r="A6" s="317" t="s">
        <v>172</v>
      </c>
      <c r="B6" s="318"/>
      <c r="C6" s="314" t="s">
        <v>166</v>
      </c>
      <c r="D6" s="307">
        <f>AU!D13+'Partner 2'!D13+'Partner 3'!D13+'Partner 4'!D13+'Partner 5'!D13</f>
        <v>0</v>
      </c>
      <c r="E6" s="307">
        <f>AU!E13+'Partner 2'!E13+'Partner 3'!E13+'Partner 4'!E13+'Partner 5'!E13</f>
        <v>0</v>
      </c>
      <c r="F6" s="307">
        <f>AU!F13+'Partner 2'!F13+'Partner 3'!F13+'Partner 4'!F13+'Partner 5'!F13</f>
        <v>0</v>
      </c>
      <c r="G6" s="307">
        <f>AU!G13+'Partner 2'!G13+'Partner 3'!G13+'Partner 4'!G13+'Partner 5'!G13</f>
        <v>0</v>
      </c>
      <c r="H6" s="307">
        <f>AU!H13+'Partner 2'!H13+'Partner 3'!H13+'Partner 4'!H13+'Partner 5'!H13</f>
        <v>0</v>
      </c>
      <c r="I6" s="307">
        <f>AU!I13+'Partner 2'!I13+'Partner 3'!I13+'Partner 4'!I13+'Partner 5'!I13</f>
        <v>0</v>
      </c>
      <c r="J6" s="307">
        <f>AU!J13+'Partner 2'!J13+'Partner 3'!J13+'Partner 4'!J13+'Partner 5'!J13</f>
        <v>0</v>
      </c>
      <c r="K6" s="309">
        <f>SUM(D6:J7)</f>
        <v>0</v>
      </c>
      <c r="L6" s="192"/>
      <c r="M6" s="317" t="s">
        <v>172</v>
      </c>
      <c r="N6" s="318"/>
      <c r="O6" s="314" t="s">
        <v>166</v>
      </c>
      <c r="P6" s="307">
        <f>AU!P13+'Partner 2'!P13+'Partner 3'!P13+'Partner 4'!P13+'Partner 5'!P13</f>
        <v>0</v>
      </c>
      <c r="Q6" s="307">
        <f>AU!Q13+'Partner 2'!Q13+'Partner 3'!Q13+'Partner 4'!Q13+'Partner 5'!Q13</f>
        <v>0</v>
      </c>
      <c r="R6" s="307">
        <f>AU!R13+'Partner 2'!R13+'Partner 3'!R13+'Partner 4'!R13+'Partner 5'!R13</f>
        <v>0</v>
      </c>
      <c r="S6" s="307">
        <f>AU!S13+'Partner 2'!S13+'Partner 3'!S13+'Partner 4'!S13+'Partner 5'!S13</f>
        <v>0</v>
      </c>
      <c r="T6" s="307">
        <f>AU!T13+'Partner 2'!T13+'Partner 3'!T13+'Partner 4'!T13+'Partner 5'!T13</f>
        <v>0</v>
      </c>
      <c r="U6" s="307">
        <f>AU!U13+'Partner 2'!U13+'Partner 3'!U13+'Partner 4'!U13+'Partner 5'!U13</f>
        <v>0</v>
      </c>
      <c r="V6" s="307">
        <f>AU!V13+'Partner 2'!V13+'Partner 3'!V13+'Partner 4'!V13+'Partner 5'!V13</f>
        <v>0</v>
      </c>
      <c r="W6" s="323">
        <f>SUM(P6:V7)</f>
        <v>0</v>
      </c>
    </row>
    <row r="7" spans="1:23" x14ac:dyDescent="0.25">
      <c r="A7" s="319"/>
      <c r="B7" s="320"/>
      <c r="C7" s="315"/>
      <c r="D7" s="308"/>
      <c r="E7" s="308"/>
      <c r="F7" s="308"/>
      <c r="G7" s="308"/>
      <c r="H7" s="308"/>
      <c r="I7" s="308"/>
      <c r="J7" s="308"/>
      <c r="K7" s="310"/>
      <c r="L7" s="192"/>
      <c r="M7" s="319"/>
      <c r="N7" s="320"/>
      <c r="O7" s="315"/>
      <c r="P7" s="308"/>
      <c r="Q7" s="308"/>
      <c r="R7" s="308"/>
      <c r="S7" s="308"/>
      <c r="T7" s="308"/>
      <c r="U7" s="308"/>
      <c r="V7" s="308"/>
      <c r="W7" s="324"/>
    </row>
    <row r="8" spans="1:23" x14ac:dyDescent="0.25">
      <c r="A8" s="319"/>
      <c r="B8" s="320"/>
      <c r="C8" s="314" t="s">
        <v>167</v>
      </c>
      <c r="D8" s="305">
        <f>AU!D24+'Partner 2'!D24+'Partner 3'!D24+'Partner 4'!D24+'Partner 5'!D24</f>
        <v>0</v>
      </c>
      <c r="E8" s="305">
        <f>AU!E24+'Partner 2'!E24+'Partner 3'!E24+'Partner 4'!E24+'Partner 5'!E24</f>
        <v>0</v>
      </c>
      <c r="F8" s="305">
        <f>AU!F24+'Partner 2'!F24+'Partner 3'!F24+'Partner 4'!F24+'Partner 5'!F24</f>
        <v>0</v>
      </c>
      <c r="G8" s="305">
        <f>AU!G24+'Partner 2'!G24+'Partner 3'!G24+'Partner 4'!G24+'Partner 5'!G24</f>
        <v>0</v>
      </c>
      <c r="H8" s="305">
        <f>AU!H24+'Partner 2'!H24+'Partner 3'!H24+'Partner 4'!H24+'Partner 5'!H24</f>
        <v>0</v>
      </c>
      <c r="I8" s="305">
        <f>AU!I24+'Partner 2'!I24+'Partner 3'!I24+'Partner 4'!I24+'Partner 5'!I24</f>
        <v>0</v>
      </c>
      <c r="J8" s="305">
        <f>AU!J24+'Partner 2'!J24+'Partner 3'!J24+'Partner 4'!J24+'Partner 5'!J24</f>
        <v>0</v>
      </c>
      <c r="K8" s="323">
        <f t="shared" ref="K8" si="0">SUM(D8:J9)</f>
        <v>0</v>
      </c>
      <c r="L8" s="192"/>
      <c r="M8" s="319"/>
      <c r="N8" s="320"/>
      <c r="O8" s="314" t="s">
        <v>167</v>
      </c>
      <c r="P8" s="305">
        <f>AU!P24+'Partner 2'!P24+'Partner 3'!P24+'Partner 4'!P24+'Partner 5'!P24</f>
        <v>0</v>
      </c>
      <c r="Q8" s="305">
        <f>AU!Q24+'Partner 2'!Q24+'Partner 3'!Q24+'Partner 4'!Q24+'Partner 5'!Q24</f>
        <v>0</v>
      </c>
      <c r="R8" s="305">
        <f>AU!R24+'Partner 2'!R24+'Partner 3'!R24+'Partner 4'!R24+'Partner 5'!R24</f>
        <v>0</v>
      </c>
      <c r="S8" s="305">
        <f>AU!S24+'Partner 2'!S24+'Partner 3'!S24+'Partner 4'!S24+'Partner 5'!S24</f>
        <v>0</v>
      </c>
      <c r="T8" s="305">
        <f>AU!T24+'Partner 2'!T24+'Partner 3'!T24+'Partner 4'!T24+'Partner 5'!T24</f>
        <v>0</v>
      </c>
      <c r="U8" s="305">
        <f>AU!U24+'Partner 2'!U24+'Partner 3'!U24+'Partner 4'!U24+'Partner 5'!U24</f>
        <v>0</v>
      </c>
      <c r="V8" s="305">
        <f>AU!V24+'Partner 2'!V24+'Partner 3'!V24+'Partner 4'!V24+'Partner 5'!V24</f>
        <v>0</v>
      </c>
      <c r="W8" s="323">
        <f t="shared" ref="W8" si="1">SUM(P8:V9)</f>
        <v>0</v>
      </c>
    </row>
    <row r="9" spans="1:23" x14ac:dyDescent="0.25">
      <c r="A9" s="319"/>
      <c r="B9" s="320"/>
      <c r="C9" s="315"/>
      <c r="D9" s="306"/>
      <c r="E9" s="306"/>
      <c r="F9" s="306"/>
      <c r="G9" s="306"/>
      <c r="H9" s="306"/>
      <c r="I9" s="306"/>
      <c r="J9" s="306"/>
      <c r="K9" s="324"/>
      <c r="L9" s="203"/>
      <c r="M9" s="319"/>
      <c r="N9" s="320"/>
      <c r="O9" s="315"/>
      <c r="P9" s="306"/>
      <c r="Q9" s="306"/>
      <c r="R9" s="306"/>
      <c r="S9" s="306"/>
      <c r="T9" s="306"/>
      <c r="U9" s="306"/>
      <c r="V9" s="306"/>
      <c r="W9" s="324"/>
    </row>
    <row r="10" spans="1:23" x14ac:dyDescent="0.25">
      <c r="A10" s="319"/>
      <c r="B10" s="320"/>
      <c r="C10" s="314" t="s">
        <v>168</v>
      </c>
      <c r="D10" s="305">
        <f>AU!D29+'Partner 2'!D29+'Partner 3'!D29+'Partner 4'!D29+'Partner 5'!D29</f>
        <v>0</v>
      </c>
      <c r="E10" s="305">
        <f>AU!E29+'Partner 2'!E29+'Partner 3'!E29+'Partner 4'!E29+'Partner 5'!E29</f>
        <v>0</v>
      </c>
      <c r="F10" s="305">
        <f>AU!F29+'Partner 2'!F29+'Partner 3'!F29+'Partner 4'!F29+'Partner 5'!F29</f>
        <v>0</v>
      </c>
      <c r="G10" s="305">
        <f>AU!G29+'Partner 2'!G29+'Partner 3'!G29+'Partner 4'!G29+'Partner 5'!G29</f>
        <v>0</v>
      </c>
      <c r="H10" s="305">
        <f>AU!H29+'Partner 2'!H29+'Partner 3'!H29+'Partner 4'!H29+'Partner 5'!H29</f>
        <v>0</v>
      </c>
      <c r="I10" s="305">
        <f>AU!I29+'Partner 2'!I29+'Partner 3'!I29+'Partner 4'!I29+'Partner 5'!I29</f>
        <v>0</v>
      </c>
      <c r="J10" s="305">
        <f>AU!J29+'Partner 2'!J29+'Partner 3'!J29+'Partner 4'!J29+'Partner 5'!J29</f>
        <v>0</v>
      </c>
      <c r="K10" s="323">
        <f t="shared" ref="K10" si="2">SUM(D10:J11)</f>
        <v>0</v>
      </c>
      <c r="L10" s="192"/>
      <c r="M10" s="319"/>
      <c r="N10" s="320"/>
      <c r="O10" s="314" t="s">
        <v>168</v>
      </c>
      <c r="P10" s="305">
        <f>AU!P29+'Partner 2'!P29+'Partner 3'!P29+'Partner 4'!P29+'Partner 5'!P29</f>
        <v>0</v>
      </c>
      <c r="Q10" s="305">
        <f>AU!Q29+'Partner 2'!Q29+'Partner 3'!Q29+'Partner 4'!Q29+'Partner 5'!Q29</f>
        <v>0</v>
      </c>
      <c r="R10" s="305">
        <f>AU!R29+'Partner 2'!R29+'Partner 3'!R29+'Partner 4'!R29+'Partner 5'!R29</f>
        <v>0</v>
      </c>
      <c r="S10" s="305">
        <f>AU!S29+'Partner 2'!S29+'Partner 3'!S29+'Partner 4'!S29+'Partner 5'!S29</f>
        <v>0</v>
      </c>
      <c r="T10" s="305">
        <f>AU!T29+'Partner 2'!T29+'Partner 3'!T29+'Partner 4'!T29+'Partner 5'!T29</f>
        <v>0</v>
      </c>
      <c r="U10" s="305">
        <f>AU!U29+'Partner 2'!U29+'Partner 3'!U29+'Partner 4'!U29+'Partner 5'!U29</f>
        <v>0</v>
      </c>
      <c r="V10" s="305">
        <f>AU!V29+'Partner 2'!V29+'Partner 3'!V29+'Partner 4'!V29+'Partner 5'!V29</f>
        <v>0</v>
      </c>
      <c r="W10" s="323">
        <f t="shared" ref="W10" si="3">SUM(P10:V11)</f>
        <v>0</v>
      </c>
    </row>
    <row r="11" spans="1:23" x14ac:dyDescent="0.25">
      <c r="A11" s="319"/>
      <c r="B11" s="320"/>
      <c r="C11" s="315"/>
      <c r="D11" s="308"/>
      <c r="E11" s="308"/>
      <c r="F11" s="308"/>
      <c r="G11" s="308"/>
      <c r="H11" s="308"/>
      <c r="I11" s="308"/>
      <c r="J11" s="308"/>
      <c r="K11" s="324"/>
      <c r="L11" s="192"/>
      <c r="M11" s="319"/>
      <c r="N11" s="320"/>
      <c r="O11" s="315"/>
      <c r="P11" s="308"/>
      <c r="Q11" s="308"/>
      <c r="R11" s="308"/>
      <c r="S11" s="308"/>
      <c r="T11" s="308"/>
      <c r="U11" s="308"/>
      <c r="V11" s="308"/>
      <c r="W11" s="324"/>
    </row>
    <row r="12" spans="1:23" x14ac:dyDescent="0.25">
      <c r="A12" s="319"/>
      <c r="B12" s="320"/>
      <c r="C12" s="314" t="s">
        <v>169</v>
      </c>
      <c r="D12" s="325">
        <f>AU!D37+'Partner 2'!D37+'Partner 3'!D37+'Partner 4'!D37+'Partner 5'!D37</f>
        <v>0</v>
      </c>
      <c r="E12" s="325">
        <f>AU!E37+'Partner 2'!E37+'Partner 3'!E37+'Partner 4'!E37+'Partner 5'!E37</f>
        <v>0</v>
      </c>
      <c r="F12" s="325">
        <f>AU!F37+'Partner 2'!F37+'Partner 3'!F37+'Partner 4'!F37+'Partner 5'!F37</f>
        <v>0</v>
      </c>
      <c r="G12" s="325">
        <f>AU!G37+'Partner 2'!G37+'Partner 3'!G37+'Partner 4'!G37+'Partner 5'!G37</f>
        <v>0</v>
      </c>
      <c r="H12" s="325">
        <f>AU!H37+'Partner 2'!H37+'Partner 3'!H37+'Partner 4'!H37+'Partner 5'!H37</f>
        <v>0</v>
      </c>
      <c r="I12" s="325">
        <f>AU!I37+'Partner 2'!I37+'Partner 3'!I37+'Partner 4'!I37+'Partner 5'!I37</f>
        <v>0</v>
      </c>
      <c r="J12" s="325">
        <f>AU!J37+'Partner 2'!J37+'Partner 3'!J37+'Partner 4'!J37+'Partner 5'!J37</f>
        <v>0</v>
      </c>
      <c r="K12" s="323">
        <f t="shared" ref="K12" si="4">SUM(D12:J13)</f>
        <v>0</v>
      </c>
      <c r="L12" s="192"/>
      <c r="M12" s="319"/>
      <c r="N12" s="320"/>
      <c r="O12" s="314" t="s">
        <v>169</v>
      </c>
      <c r="P12" s="325">
        <f>AU!P37+'Partner 2'!P37+'Partner 3'!P37+'Partner 4'!P37+'Partner 5'!P37</f>
        <v>0</v>
      </c>
      <c r="Q12" s="325">
        <f>AU!Q37+'Partner 2'!Q37+'Partner 3'!Q37+'Partner 4'!Q37+'Partner 5'!Q37</f>
        <v>0</v>
      </c>
      <c r="R12" s="325">
        <f>AU!R37+'Partner 2'!R37+'Partner 3'!R37+'Partner 4'!R37+'Partner 5'!R37</f>
        <v>0</v>
      </c>
      <c r="S12" s="325">
        <f>AU!S37+'Partner 2'!S37+'Partner 3'!S37+'Partner 4'!S37+'Partner 5'!S37</f>
        <v>0</v>
      </c>
      <c r="T12" s="325">
        <f>AU!T37+'Partner 2'!T37+'Partner 3'!T37+'Partner 4'!T37+'Partner 5'!T37</f>
        <v>0</v>
      </c>
      <c r="U12" s="325">
        <f>AU!U37+'Partner 2'!U37+'Partner 3'!U37+'Partner 4'!U37+'Partner 5'!U37</f>
        <v>0</v>
      </c>
      <c r="V12" s="325">
        <f>AU!V37+'Partner 2'!V37+'Partner 3'!V37+'Partner 4'!V37+'Partner 5'!V37</f>
        <v>0</v>
      </c>
      <c r="W12" s="323">
        <f t="shared" ref="W12" si="5">SUM(P12:V13)</f>
        <v>0</v>
      </c>
    </row>
    <row r="13" spans="1:23" ht="15.75" thickBot="1" x14ac:dyDescent="0.3">
      <c r="A13" s="321"/>
      <c r="B13" s="322"/>
      <c r="C13" s="316"/>
      <c r="D13" s="326"/>
      <c r="E13" s="326"/>
      <c r="F13" s="326"/>
      <c r="G13" s="326"/>
      <c r="H13" s="326"/>
      <c r="I13" s="326"/>
      <c r="J13" s="326"/>
      <c r="K13" s="324"/>
      <c r="L13" s="192"/>
      <c r="M13" s="321"/>
      <c r="N13" s="322"/>
      <c r="O13" s="316"/>
      <c r="P13" s="326"/>
      <c r="Q13" s="326"/>
      <c r="R13" s="326"/>
      <c r="S13" s="326"/>
      <c r="T13" s="326"/>
      <c r="U13" s="326"/>
      <c r="V13" s="326"/>
      <c r="W13" s="324"/>
    </row>
    <row r="14" spans="1:23" ht="15" customHeight="1" x14ac:dyDescent="0.25">
      <c r="A14" s="300" t="s">
        <v>13</v>
      </c>
      <c r="B14" s="266"/>
      <c r="C14" s="266"/>
      <c r="D14" s="194">
        <f t="shared" ref="D14:J14" si="6">D4</f>
        <v>2021</v>
      </c>
      <c r="E14" s="194">
        <f t="shared" si="6"/>
        <v>2022</v>
      </c>
      <c r="F14" s="194">
        <f t="shared" si="6"/>
        <v>2023</v>
      </c>
      <c r="G14" s="194">
        <f t="shared" si="6"/>
        <v>2024</v>
      </c>
      <c r="H14" s="194">
        <f t="shared" si="6"/>
        <v>2025</v>
      </c>
      <c r="I14" s="194">
        <f t="shared" si="6"/>
        <v>2026</v>
      </c>
      <c r="J14" s="194">
        <f t="shared" si="6"/>
        <v>2027</v>
      </c>
      <c r="K14" s="194" t="s">
        <v>2</v>
      </c>
      <c r="L14" s="192"/>
      <c r="M14" s="300" t="s">
        <v>13</v>
      </c>
      <c r="N14" s="266"/>
      <c r="O14" s="266"/>
      <c r="P14" s="194">
        <f t="shared" ref="P14:V14" si="7">P4</f>
        <v>2021</v>
      </c>
      <c r="Q14" s="194">
        <f t="shared" si="7"/>
        <v>2022</v>
      </c>
      <c r="R14" s="194">
        <f t="shared" si="7"/>
        <v>2023</v>
      </c>
      <c r="S14" s="194">
        <f t="shared" si="7"/>
        <v>2024</v>
      </c>
      <c r="T14" s="194">
        <f t="shared" si="7"/>
        <v>2025</v>
      </c>
      <c r="U14" s="194">
        <f t="shared" si="7"/>
        <v>2026</v>
      </c>
      <c r="V14" s="194">
        <f t="shared" si="7"/>
        <v>2027</v>
      </c>
      <c r="W14" s="194" t="s">
        <v>2</v>
      </c>
    </row>
    <row r="15" spans="1:23" x14ac:dyDescent="0.25">
      <c r="A15" s="301"/>
      <c r="B15" s="216" t="s">
        <v>171</v>
      </c>
      <c r="C15" s="216"/>
      <c r="D15" s="268">
        <f>D8+D10+D12</f>
        <v>0</v>
      </c>
      <c r="E15" s="268">
        <f t="shared" ref="E15:J15" si="8">E8+E10+E12</f>
        <v>0</v>
      </c>
      <c r="F15" s="268">
        <f t="shared" si="8"/>
        <v>0</v>
      </c>
      <c r="G15" s="268">
        <f t="shared" si="8"/>
        <v>0</v>
      </c>
      <c r="H15" s="268">
        <f t="shared" si="8"/>
        <v>0</v>
      </c>
      <c r="I15" s="268">
        <f t="shared" si="8"/>
        <v>0</v>
      </c>
      <c r="J15" s="268">
        <f t="shared" si="8"/>
        <v>0</v>
      </c>
      <c r="K15" s="202">
        <f>SUM(D15:J15)</f>
        <v>0</v>
      </c>
      <c r="L15" s="192"/>
      <c r="M15" s="301"/>
      <c r="N15" s="216" t="s">
        <v>171</v>
      </c>
      <c r="O15" s="216"/>
      <c r="P15" s="202">
        <f>P8+P10+P12</f>
        <v>0</v>
      </c>
      <c r="Q15" s="202">
        <f t="shared" ref="Q15:V15" si="9">Q8+Q10+Q12</f>
        <v>0</v>
      </c>
      <c r="R15" s="202">
        <f t="shared" si="9"/>
        <v>0</v>
      </c>
      <c r="S15" s="202">
        <f t="shared" si="9"/>
        <v>0</v>
      </c>
      <c r="T15" s="202">
        <f t="shared" si="9"/>
        <v>0</v>
      </c>
      <c r="U15" s="202">
        <f t="shared" si="9"/>
        <v>0</v>
      </c>
      <c r="V15" s="202">
        <f t="shared" si="9"/>
        <v>0</v>
      </c>
      <c r="W15" s="202">
        <f>SUM(P15:V15)</f>
        <v>0</v>
      </c>
    </row>
    <row r="16" spans="1:23" x14ac:dyDescent="0.25">
      <c r="A16" s="301"/>
      <c r="B16" s="216" t="s">
        <v>15</v>
      </c>
      <c r="C16" s="217"/>
      <c r="D16" s="268">
        <f>AU!D40+'Partner 2'!D40+'Partner 3'!D40+'Partner 4'!D40+'Partner 5'!D40</f>
        <v>0</v>
      </c>
      <c r="E16" s="268">
        <f>AU!E40+'Partner 2'!E40+'Partner 3'!E40+'Partner 4'!E40+'Partner 5'!E40</f>
        <v>0</v>
      </c>
      <c r="F16" s="268">
        <f>AU!F40+'Partner 2'!F40+'Partner 3'!F40+'Partner 4'!F40+'Partner 5'!F40</f>
        <v>0</v>
      </c>
      <c r="G16" s="268">
        <f>AU!G40+'Partner 2'!G40+'Partner 3'!G40+'Partner 4'!G40+'Partner 5'!G40</f>
        <v>0</v>
      </c>
      <c r="H16" s="268">
        <f>AU!H40+'Partner 2'!H40+'Partner 3'!H40+'Partner 4'!H40+'Partner 5'!H40</f>
        <v>0</v>
      </c>
      <c r="I16" s="268">
        <f>AU!I40+'Partner 2'!I40+'Partner 3'!I40+'Partner 4'!I40+'Partner 5'!I40</f>
        <v>0</v>
      </c>
      <c r="J16" s="268">
        <f>AU!J40+'Partner 2'!J40+'Partner 3'!J40+'Partner 4'!J40+'Partner 5'!J40</f>
        <v>0</v>
      </c>
      <c r="K16" s="202">
        <f>SUM(D16:J16)</f>
        <v>0</v>
      </c>
      <c r="L16" s="192"/>
      <c r="M16" s="301"/>
      <c r="N16" s="216" t="s">
        <v>15</v>
      </c>
      <c r="O16" s="217"/>
      <c r="P16" s="202">
        <f>AU!P40+'Partner 2'!P40+'Partner 3'!P40+'Partner 4'!P40+'Partner 5'!P40</f>
        <v>0</v>
      </c>
      <c r="Q16" s="202">
        <f>AU!Q40+'Partner 2'!Q40+'Partner 3'!Q40+'Partner 4'!Q40+'Partner 5'!Q40</f>
        <v>0</v>
      </c>
      <c r="R16" s="202">
        <f>AU!R40+'Partner 2'!R40+'Partner 3'!R40+'Partner 4'!R40+'Partner 5'!R40</f>
        <v>0</v>
      </c>
      <c r="S16" s="202">
        <f>AU!S40+'Partner 2'!S40+'Partner 3'!S40+'Partner 4'!S40+'Partner 5'!S40</f>
        <v>0</v>
      </c>
      <c r="T16" s="202">
        <f>AU!T40+'Partner 2'!T40+'Partner 3'!T40+'Partner 4'!T40+'Partner 5'!T40</f>
        <v>0</v>
      </c>
      <c r="U16" s="202">
        <f>AU!U40+'Partner 2'!U40+'Partner 3'!U40+'Partner 4'!U40+'Partner 5'!U40</f>
        <v>0</v>
      </c>
      <c r="V16" s="202">
        <f>AU!V40+'Partner 2'!V40+'Partner 3'!V40+'Partner 4'!V40+'Partner 5'!V40</f>
        <v>0</v>
      </c>
      <c r="W16" s="202">
        <f>SUM(P16:V16)</f>
        <v>0</v>
      </c>
    </row>
    <row r="17" spans="1:23" ht="15.75" thickBot="1" x14ac:dyDescent="0.3">
      <c r="A17" s="302"/>
      <c r="B17" s="197" t="s">
        <v>16</v>
      </c>
      <c r="C17" s="197"/>
      <c r="D17" s="269">
        <f>SUM(D15:D16)</f>
        <v>0</v>
      </c>
      <c r="E17" s="269">
        <f t="shared" ref="E17:J17" si="10">SUM(E15:E16)</f>
        <v>0</v>
      </c>
      <c r="F17" s="269">
        <f t="shared" si="10"/>
        <v>0</v>
      </c>
      <c r="G17" s="269">
        <f t="shared" si="10"/>
        <v>0</v>
      </c>
      <c r="H17" s="269">
        <f t="shared" si="10"/>
        <v>0</v>
      </c>
      <c r="I17" s="269">
        <f t="shared" si="10"/>
        <v>0</v>
      </c>
      <c r="J17" s="269">
        <f t="shared" si="10"/>
        <v>0</v>
      </c>
      <c r="K17" s="212">
        <f>SUM(D17:J17)</f>
        <v>0</v>
      </c>
      <c r="L17" s="192"/>
      <c r="M17" s="302"/>
      <c r="N17" s="197" t="s">
        <v>16</v>
      </c>
      <c r="O17" s="197"/>
      <c r="P17" s="212">
        <f t="shared" ref="P17:V17" si="11">SUM(P15:P16)</f>
        <v>0</v>
      </c>
      <c r="Q17" s="212">
        <f t="shared" si="11"/>
        <v>0</v>
      </c>
      <c r="R17" s="212">
        <f t="shared" si="11"/>
        <v>0</v>
      </c>
      <c r="S17" s="212">
        <f t="shared" si="11"/>
        <v>0</v>
      </c>
      <c r="T17" s="212">
        <f t="shared" si="11"/>
        <v>0</v>
      </c>
      <c r="U17" s="212">
        <f t="shared" si="11"/>
        <v>0</v>
      </c>
      <c r="V17" s="212">
        <f t="shared" si="11"/>
        <v>0</v>
      </c>
      <c r="W17" s="212">
        <f>SUM(P17:V17)</f>
        <v>0</v>
      </c>
    </row>
  </sheetData>
  <sheetProtection sheet="1" objects="1" scenarios="1"/>
  <mergeCells count="97">
    <mergeCell ref="W10:W11"/>
    <mergeCell ref="O12:O13"/>
    <mergeCell ref="P12:P13"/>
    <mergeCell ref="Q12:Q13"/>
    <mergeCell ref="R12:R13"/>
    <mergeCell ref="S12:S13"/>
    <mergeCell ref="T12:T13"/>
    <mergeCell ref="U12:U13"/>
    <mergeCell ref="V12:V13"/>
    <mergeCell ref="W12:W13"/>
    <mergeCell ref="Q10:Q11"/>
    <mergeCell ref="R10:R11"/>
    <mergeCell ref="S10:S11"/>
    <mergeCell ref="T10:T11"/>
    <mergeCell ref="U10:U11"/>
    <mergeCell ref="V10:V11"/>
    <mergeCell ref="W6:W7"/>
    <mergeCell ref="O8:O9"/>
    <mergeCell ref="P8:P9"/>
    <mergeCell ref="Q8:Q9"/>
    <mergeCell ref="R8:R9"/>
    <mergeCell ref="S8:S9"/>
    <mergeCell ref="T8:T9"/>
    <mergeCell ref="U8:U9"/>
    <mergeCell ref="V8:V9"/>
    <mergeCell ref="W8:W9"/>
    <mergeCell ref="W4:W5"/>
    <mergeCell ref="M6:N13"/>
    <mergeCell ref="O6:O7"/>
    <mergeCell ref="P6:P7"/>
    <mergeCell ref="Q6:Q7"/>
    <mergeCell ref="R6:R7"/>
    <mergeCell ref="S6:S7"/>
    <mergeCell ref="T6:T7"/>
    <mergeCell ref="U6:U7"/>
    <mergeCell ref="V6:V7"/>
    <mergeCell ref="Q4:Q5"/>
    <mergeCell ref="R4:R5"/>
    <mergeCell ref="S4:S5"/>
    <mergeCell ref="T4:T5"/>
    <mergeCell ref="U4:U5"/>
    <mergeCell ref="V4:V5"/>
    <mergeCell ref="C12:C13"/>
    <mergeCell ref="A6:B13"/>
    <mergeCell ref="M4:O5"/>
    <mergeCell ref="P4:P5"/>
    <mergeCell ref="O10:O11"/>
    <mergeCell ref="P10:P11"/>
    <mergeCell ref="K10:K11"/>
    <mergeCell ref="D12:D13"/>
    <mergeCell ref="E12:E13"/>
    <mergeCell ref="F12:F13"/>
    <mergeCell ref="G12:G13"/>
    <mergeCell ref="H12:H13"/>
    <mergeCell ref="I12:I13"/>
    <mergeCell ref="J12:J13"/>
    <mergeCell ref="K12:K13"/>
    <mergeCell ref="K8:K9"/>
    <mergeCell ref="A4:C5"/>
    <mergeCell ref="D10:D11"/>
    <mergeCell ref="E10:E11"/>
    <mergeCell ref="F10:F11"/>
    <mergeCell ref="C6:C7"/>
    <mergeCell ref="C8:C9"/>
    <mergeCell ref="C10:C11"/>
    <mergeCell ref="D6:D7"/>
    <mergeCell ref="E6:E7"/>
    <mergeCell ref="F6:F7"/>
    <mergeCell ref="H10:H11"/>
    <mergeCell ref="I10:I11"/>
    <mergeCell ref="J10:J11"/>
    <mergeCell ref="G4:G5"/>
    <mergeCell ref="H4:H5"/>
    <mergeCell ref="I4:I5"/>
    <mergeCell ref="J4:J5"/>
    <mergeCell ref="G8:G9"/>
    <mergeCell ref="H8:H9"/>
    <mergeCell ref="I8:I9"/>
    <mergeCell ref="J8:J9"/>
    <mergeCell ref="G6:G7"/>
    <mergeCell ref="G10:G11"/>
    <mergeCell ref="B1:C1"/>
    <mergeCell ref="A3:K3"/>
    <mergeCell ref="M3:W3"/>
    <mergeCell ref="A14:A17"/>
    <mergeCell ref="M14:M17"/>
    <mergeCell ref="D4:D5"/>
    <mergeCell ref="E4:E5"/>
    <mergeCell ref="F4:F5"/>
    <mergeCell ref="D8:D9"/>
    <mergeCell ref="E8:E9"/>
    <mergeCell ref="F8:F9"/>
    <mergeCell ref="H6:H7"/>
    <mergeCell ref="I6:I7"/>
    <mergeCell ref="J6:J7"/>
    <mergeCell ref="K6:K7"/>
    <mergeCell ref="K4:K5"/>
  </mergeCells>
  <conditionalFormatting sqref="K15">
    <cfRule type="expression" dxfId="197" priority="1">
      <formula>AND($D$1="FP3",$K$39&gt;8300000)</formula>
    </cfRule>
    <cfRule type="expression" dxfId="196" priority="4">
      <formula>AND($D$1="FP2",$K$15&gt;4300000)</formula>
    </cfRule>
    <cfRule type="expression" dxfId="195" priority="5">
      <formula>AND($D$1="FP1",$K$15&gt;2000000)</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Lister!$C$2:$C$3</xm:f>
          </x14:formula1>
          <xm:sqref>D2</xm:sqref>
        </x14:dataValidation>
        <x14:dataValidation type="list" allowBlank="1" showInputMessage="1" showErrorMessage="1" xr:uid="{00000000-0002-0000-0600-000001000000}">
          <x14:formula1>
            <xm:f>Lister!$C$2:$C$4</xm:f>
          </x14:formula1>
          <xm:sqref>D1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43"/>
  <sheetViews>
    <sheetView showGridLines="0" zoomScale="80" zoomScaleNormal="80" workbookViewId="0">
      <selection activeCell="K39" sqref="K39"/>
    </sheetView>
  </sheetViews>
  <sheetFormatPr defaultColWidth="9.140625" defaultRowHeight="15" x14ac:dyDescent="0.25"/>
  <cols>
    <col min="1" max="1" width="6.7109375" style="188" customWidth="1"/>
    <col min="2" max="2" width="21.85546875" style="188" customWidth="1"/>
    <col min="3" max="3" width="23.5703125" style="188" customWidth="1"/>
    <col min="4" max="10" width="9.7109375" style="188" customWidth="1"/>
    <col min="11" max="11" width="13.7109375" style="188" customWidth="1"/>
    <col min="12" max="12" width="3.28515625" style="188" customWidth="1"/>
    <col min="13" max="13" width="6.7109375" style="188" customWidth="1"/>
    <col min="14" max="14" width="21.85546875" style="188" customWidth="1"/>
    <col min="15" max="15" width="23.5703125" style="188" customWidth="1"/>
    <col min="16" max="22" width="9.7109375" style="188" customWidth="1"/>
    <col min="23" max="23" width="13.7109375" style="188" customWidth="1"/>
    <col min="24" max="16384" width="9.140625" style="188"/>
  </cols>
  <sheetData>
    <row r="1" spans="1:23" ht="29.25" customHeight="1" x14ac:dyDescent="0.25">
      <c r="B1" s="293" t="s">
        <v>180</v>
      </c>
      <c r="C1" s="293"/>
      <c r="D1" s="189" t="s">
        <v>128</v>
      </c>
    </row>
    <row r="2" spans="1:23" ht="15.75" customHeight="1" thickBot="1" x14ac:dyDescent="0.3">
      <c r="B2" s="190"/>
      <c r="C2" s="190"/>
      <c r="D2" s="191"/>
    </row>
    <row r="3" spans="1:23" ht="27" thickBot="1" x14ac:dyDescent="0.3">
      <c r="A3" s="294" t="s">
        <v>38</v>
      </c>
      <c r="B3" s="295"/>
      <c r="C3" s="295"/>
      <c r="D3" s="295"/>
      <c r="E3" s="295"/>
      <c r="F3" s="295"/>
      <c r="G3" s="295"/>
      <c r="H3" s="295"/>
      <c r="I3" s="295"/>
      <c r="J3" s="295"/>
      <c r="K3" s="296"/>
      <c r="L3" s="192"/>
      <c r="M3" s="297" t="s">
        <v>39</v>
      </c>
      <c r="N3" s="298"/>
      <c r="O3" s="298"/>
      <c r="P3" s="298"/>
      <c r="Q3" s="298"/>
      <c r="R3" s="298"/>
      <c r="S3" s="298"/>
      <c r="T3" s="298"/>
      <c r="U3" s="298"/>
      <c r="V3" s="298"/>
      <c r="W3" s="299"/>
    </row>
    <row r="4" spans="1:23" x14ac:dyDescent="0.25">
      <c r="A4" s="329" t="s">
        <v>0</v>
      </c>
      <c r="B4" s="337" t="s">
        <v>1</v>
      </c>
      <c r="C4" s="338"/>
      <c r="D4" s="193">
        <v>2021</v>
      </c>
      <c r="E4" s="193">
        <v>2022</v>
      </c>
      <c r="F4" s="193">
        <v>2023</v>
      </c>
      <c r="G4" s="193">
        <v>2024</v>
      </c>
      <c r="H4" s="193">
        <v>2025</v>
      </c>
      <c r="I4" s="193">
        <v>2026</v>
      </c>
      <c r="J4" s="193">
        <v>2027</v>
      </c>
      <c r="K4" s="194" t="s">
        <v>2</v>
      </c>
      <c r="L4" s="192"/>
      <c r="M4" s="329" t="s">
        <v>0</v>
      </c>
      <c r="N4" s="337" t="s">
        <v>1</v>
      </c>
      <c r="O4" s="338"/>
      <c r="P4" s="193">
        <v>2021</v>
      </c>
      <c r="Q4" s="193">
        <v>2022</v>
      </c>
      <c r="R4" s="193">
        <v>2023</v>
      </c>
      <c r="S4" s="193">
        <v>2024</v>
      </c>
      <c r="T4" s="193">
        <v>2025</v>
      </c>
      <c r="U4" s="193">
        <v>2026</v>
      </c>
      <c r="V4" s="193">
        <v>2027</v>
      </c>
      <c r="W4" s="194" t="s">
        <v>2</v>
      </c>
    </row>
    <row r="5" spans="1:23" x14ac:dyDescent="0.25">
      <c r="A5" s="330"/>
      <c r="B5" s="331" t="s">
        <v>18</v>
      </c>
      <c r="C5" s="332"/>
      <c r="D5" s="195"/>
      <c r="E5" s="195"/>
      <c r="F5" s="195">
        <v>12</v>
      </c>
      <c r="G5" s="195">
        <v>12</v>
      </c>
      <c r="H5" s="195">
        <v>6</v>
      </c>
      <c r="I5" s="195"/>
      <c r="J5" s="195"/>
      <c r="K5" s="196">
        <f>SUM(D5:J5)</f>
        <v>30</v>
      </c>
      <c r="L5" s="192"/>
      <c r="M5" s="330"/>
      <c r="N5" s="331" t="s">
        <v>24</v>
      </c>
      <c r="O5" s="332"/>
      <c r="P5" s="195">
        <v>1</v>
      </c>
      <c r="Q5" s="195">
        <v>2</v>
      </c>
      <c r="R5" s="195">
        <v>2</v>
      </c>
      <c r="S5" s="195">
        <v>2</v>
      </c>
      <c r="T5" s="195">
        <v>2</v>
      </c>
      <c r="U5" s="195"/>
      <c r="V5" s="195"/>
      <c r="W5" s="196">
        <f>SUM(P5:V5)</f>
        <v>9</v>
      </c>
    </row>
    <row r="6" spans="1:23" x14ac:dyDescent="0.25">
      <c r="A6" s="330"/>
      <c r="B6" s="333" t="s">
        <v>19</v>
      </c>
      <c r="C6" s="334"/>
      <c r="D6" s="195">
        <v>3</v>
      </c>
      <c r="E6" s="195">
        <v>12</v>
      </c>
      <c r="F6" s="195">
        <v>12</v>
      </c>
      <c r="G6" s="195">
        <v>9</v>
      </c>
      <c r="H6" s="195"/>
      <c r="I6" s="195"/>
      <c r="J6" s="195"/>
      <c r="K6" s="196">
        <f t="shared" ref="K6:K12" si="0">SUM(D6:J6)</f>
        <v>36</v>
      </c>
      <c r="L6" s="192"/>
      <c r="M6" s="330"/>
      <c r="N6" s="333"/>
      <c r="O6" s="334"/>
      <c r="P6" s="195"/>
      <c r="Q6" s="195"/>
      <c r="R6" s="195"/>
      <c r="S6" s="195"/>
      <c r="T6" s="195"/>
      <c r="U6" s="195"/>
      <c r="V6" s="195"/>
      <c r="W6" s="196">
        <f t="shared" ref="W6:W12" si="1">SUM(P6:V6)</f>
        <v>0</v>
      </c>
    </row>
    <row r="7" spans="1:23" x14ac:dyDescent="0.25">
      <c r="A7" s="330"/>
      <c r="B7" s="333"/>
      <c r="C7" s="334"/>
      <c r="D7" s="195"/>
      <c r="E7" s="195"/>
      <c r="F7" s="195"/>
      <c r="G7" s="195"/>
      <c r="H7" s="195"/>
      <c r="I7" s="195"/>
      <c r="J7" s="195"/>
      <c r="K7" s="196">
        <f t="shared" si="0"/>
        <v>0</v>
      </c>
      <c r="L7" s="192"/>
      <c r="M7" s="330"/>
      <c r="N7" s="333"/>
      <c r="O7" s="334"/>
      <c r="P7" s="195"/>
      <c r="Q7" s="195"/>
      <c r="R7" s="195"/>
      <c r="S7" s="195"/>
      <c r="T7" s="195"/>
      <c r="U7" s="195"/>
      <c r="V7" s="195"/>
      <c r="W7" s="196">
        <f t="shared" si="1"/>
        <v>0</v>
      </c>
    </row>
    <row r="8" spans="1:23" x14ac:dyDescent="0.25">
      <c r="A8" s="330"/>
      <c r="B8" s="333"/>
      <c r="C8" s="334"/>
      <c r="D8" s="195"/>
      <c r="E8" s="195"/>
      <c r="F8" s="195"/>
      <c r="G8" s="195"/>
      <c r="H8" s="195"/>
      <c r="I8" s="195"/>
      <c r="J8" s="195"/>
      <c r="K8" s="196">
        <f t="shared" si="0"/>
        <v>0</v>
      </c>
      <c r="L8" s="192"/>
      <c r="M8" s="330"/>
      <c r="N8" s="333"/>
      <c r="O8" s="334"/>
      <c r="P8" s="195"/>
      <c r="Q8" s="195"/>
      <c r="R8" s="195"/>
      <c r="S8" s="195"/>
      <c r="T8" s="195"/>
      <c r="U8" s="195"/>
      <c r="V8" s="195"/>
      <c r="W8" s="196">
        <f t="shared" si="1"/>
        <v>0</v>
      </c>
    </row>
    <row r="9" spans="1:23" x14ac:dyDescent="0.25">
      <c r="A9" s="330"/>
      <c r="B9" s="333"/>
      <c r="C9" s="334"/>
      <c r="D9" s="195"/>
      <c r="E9" s="195"/>
      <c r="F9" s="195"/>
      <c r="G9" s="195"/>
      <c r="H9" s="195"/>
      <c r="I9" s="195"/>
      <c r="J9" s="195"/>
      <c r="K9" s="196">
        <f t="shared" si="0"/>
        <v>0</v>
      </c>
      <c r="L9" s="192"/>
      <c r="M9" s="330"/>
      <c r="N9" s="333"/>
      <c r="O9" s="334"/>
      <c r="P9" s="195"/>
      <c r="Q9" s="195"/>
      <c r="R9" s="195"/>
      <c r="S9" s="195"/>
      <c r="T9" s="195"/>
      <c r="U9" s="195"/>
      <c r="V9" s="195"/>
      <c r="W9" s="196">
        <f t="shared" si="1"/>
        <v>0</v>
      </c>
    </row>
    <row r="10" spans="1:23" x14ac:dyDescent="0.25">
      <c r="A10" s="330"/>
      <c r="B10" s="333" t="s">
        <v>23</v>
      </c>
      <c r="C10" s="334"/>
      <c r="D10" s="195"/>
      <c r="E10" s="195">
        <v>2</v>
      </c>
      <c r="F10" s="195">
        <v>2</v>
      </c>
      <c r="G10" s="195">
        <v>2</v>
      </c>
      <c r="H10" s="195"/>
      <c r="I10" s="195"/>
      <c r="J10" s="195"/>
      <c r="K10" s="196">
        <f t="shared" si="0"/>
        <v>6</v>
      </c>
      <c r="L10" s="192"/>
      <c r="M10" s="330"/>
      <c r="N10" s="333"/>
      <c r="O10" s="334"/>
      <c r="P10" s="195"/>
      <c r="Q10" s="195"/>
      <c r="R10" s="195"/>
      <c r="S10" s="195"/>
      <c r="T10" s="195"/>
      <c r="U10" s="195"/>
      <c r="V10" s="195"/>
      <c r="W10" s="196">
        <f t="shared" si="1"/>
        <v>0</v>
      </c>
    </row>
    <row r="11" spans="1:23" x14ac:dyDescent="0.25">
      <c r="A11" s="330"/>
      <c r="B11" s="333"/>
      <c r="C11" s="334"/>
      <c r="D11" s="195"/>
      <c r="E11" s="195"/>
      <c r="F11" s="195"/>
      <c r="G11" s="195"/>
      <c r="H11" s="195"/>
      <c r="I11" s="195"/>
      <c r="J11" s="195"/>
      <c r="K11" s="196">
        <f t="shared" si="0"/>
        <v>0</v>
      </c>
      <c r="L11" s="192"/>
      <c r="M11" s="330"/>
      <c r="N11" s="333"/>
      <c r="O11" s="334"/>
      <c r="P11" s="195"/>
      <c r="Q11" s="195"/>
      <c r="R11" s="195"/>
      <c r="S11" s="195"/>
      <c r="T11" s="195"/>
      <c r="U11" s="195"/>
      <c r="V11" s="195"/>
      <c r="W11" s="196">
        <f t="shared" si="1"/>
        <v>0</v>
      </c>
    </row>
    <row r="12" spans="1:23" x14ac:dyDescent="0.25">
      <c r="A12" s="330"/>
      <c r="B12" s="335"/>
      <c r="C12" s="336"/>
      <c r="D12" s="195"/>
      <c r="E12" s="195"/>
      <c r="F12" s="195"/>
      <c r="G12" s="195"/>
      <c r="H12" s="195"/>
      <c r="I12" s="195"/>
      <c r="J12" s="195"/>
      <c r="K12" s="196">
        <f t="shared" si="0"/>
        <v>0</v>
      </c>
      <c r="L12" s="192"/>
      <c r="M12" s="330"/>
      <c r="N12" s="335"/>
      <c r="O12" s="336"/>
      <c r="P12" s="195"/>
      <c r="Q12" s="195"/>
      <c r="R12" s="195"/>
      <c r="S12" s="195"/>
      <c r="T12" s="195"/>
      <c r="U12" s="195"/>
      <c r="V12" s="195"/>
      <c r="W12" s="196">
        <f t="shared" si="1"/>
        <v>0</v>
      </c>
    </row>
    <row r="13" spans="1:23" ht="15.75" thickBot="1" x14ac:dyDescent="0.3">
      <c r="A13" s="330"/>
      <c r="B13" s="197" t="str">
        <f>IF(B4="Personnel - man months","Total man months","Total man hours")</f>
        <v>Total man months</v>
      </c>
      <c r="C13" s="197"/>
      <c r="D13" s="198">
        <f t="shared" ref="D13:J13" si="2">SUM(D5:D12)</f>
        <v>3</v>
      </c>
      <c r="E13" s="198">
        <f>SUM(E5:E12)</f>
        <v>14</v>
      </c>
      <c r="F13" s="198">
        <f t="shared" si="2"/>
        <v>26</v>
      </c>
      <c r="G13" s="198">
        <f t="shared" si="2"/>
        <v>23</v>
      </c>
      <c r="H13" s="198">
        <f t="shared" si="2"/>
        <v>6</v>
      </c>
      <c r="I13" s="198"/>
      <c r="J13" s="198">
        <f t="shared" si="2"/>
        <v>0</v>
      </c>
      <c r="K13" s="198">
        <f>SUM(D13:J13)</f>
        <v>72</v>
      </c>
      <c r="L13" s="192"/>
      <c r="M13" s="330"/>
      <c r="N13" s="197" t="str">
        <f>IF(N4="Personnel - man months","Total man months","Total man hours")</f>
        <v>Total man months</v>
      </c>
      <c r="O13" s="197"/>
      <c r="P13" s="198">
        <f t="shared" ref="P13:V13" si="3">SUM(P5:P12)</f>
        <v>1</v>
      </c>
      <c r="Q13" s="198">
        <f t="shared" si="3"/>
        <v>2</v>
      </c>
      <c r="R13" s="198">
        <f t="shared" si="3"/>
        <v>2</v>
      </c>
      <c r="S13" s="198">
        <f t="shared" si="3"/>
        <v>2</v>
      </c>
      <c r="T13" s="198">
        <f t="shared" si="3"/>
        <v>2</v>
      </c>
      <c r="U13" s="198">
        <f t="shared" si="3"/>
        <v>0</v>
      </c>
      <c r="V13" s="198">
        <f t="shared" si="3"/>
        <v>0</v>
      </c>
      <c r="W13" s="198">
        <f>SUM(P13:V13)</f>
        <v>9</v>
      </c>
    </row>
    <row r="14" spans="1:23" x14ac:dyDescent="0.25">
      <c r="A14" s="330"/>
      <c r="B14" s="199" t="s">
        <v>3</v>
      </c>
      <c r="C14" s="199" t="s">
        <v>34</v>
      </c>
      <c r="D14" s="194">
        <f t="shared" ref="D14:J14" si="4">+D4</f>
        <v>2021</v>
      </c>
      <c r="E14" s="194">
        <f t="shared" si="4"/>
        <v>2022</v>
      </c>
      <c r="F14" s="194">
        <f t="shared" si="4"/>
        <v>2023</v>
      </c>
      <c r="G14" s="194">
        <f t="shared" si="4"/>
        <v>2024</v>
      </c>
      <c r="H14" s="194">
        <f t="shared" si="4"/>
        <v>2025</v>
      </c>
      <c r="I14" s="194">
        <f t="shared" si="4"/>
        <v>2026</v>
      </c>
      <c r="J14" s="194">
        <f t="shared" si="4"/>
        <v>2027</v>
      </c>
      <c r="K14" s="194" t="s">
        <v>4</v>
      </c>
      <c r="L14" s="192"/>
      <c r="M14" s="330"/>
      <c r="N14" s="199" t="s">
        <v>3</v>
      </c>
      <c r="O14" s="199" t="s">
        <v>34</v>
      </c>
      <c r="P14" s="194">
        <f t="shared" ref="P14:V14" si="5">+P4</f>
        <v>2021</v>
      </c>
      <c r="Q14" s="194">
        <f t="shared" si="5"/>
        <v>2022</v>
      </c>
      <c r="R14" s="194">
        <f t="shared" si="5"/>
        <v>2023</v>
      </c>
      <c r="S14" s="194">
        <f t="shared" si="5"/>
        <v>2024</v>
      </c>
      <c r="T14" s="194">
        <f t="shared" si="5"/>
        <v>2025</v>
      </c>
      <c r="U14" s="194">
        <f t="shared" si="5"/>
        <v>2026</v>
      </c>
      <c r="V14" s="194">
        <f t="shared" si="5"/>
        <v>2027</v>
      </c>
      <c r="W14" s="194" t="s">
        <v>4</v>
      </c>
    </row>
    <row r="15" spans="1:23" x14ac:dyDescent="0.25">
      <c r="A15" s="330"/>
      <c r="B15" s="200" t="str">
        <f>B5</f>
        <v>Postdoc NN</v>
      </c>
      <c r="C15" s="201">
        <v>44920</v>
      </c>
      <c r="D15" s="202">
        <f>(C15*(1+$C$23))*D5</f>
        <v>0</v>
      </c>
      <c r="E15" s="202">
        <f>(C15*(1+$C$23)^2)*E5</f>
        <v>0</v>
      </c>
      <c r="F15" s="202">
        <f>(C15*(1+$C$23)^3)*F5</f>
        <v>572033.56031999993</v>
      </c>
      <c r="G15" s="202">
        <f>(C15*(1+$C$23)^4)*G5</f>
        <v>583474.23152639996</v>
      </c>
      <c r="H15" s="202">
        <f>(C15*(1+$C$23)^5)*H5</f>
        <v>297571.85807846399</v>
      </c>
      <c r="I15" s="202">
        <f>(C15*(1+$C$23)^5)*I5</f>
        <v>0</v>
      </c>
      <c r="J15" s="202">
        <f>(C15*(1+$C$23)^6)*J5</f>
        <v>0</v>
      </c>
      <c r="K15" s="202">
        <f>SUM(D15:J15)</f>
        <v>1453079.6499248638</v>
      </c>
      <c r="L15" s="203"/>
      <c r="M15" s="330"/>
      <c r="N15" s="200" t="str">
        <f>N5</f>
        <v>Prof.</v>
      </c>
      <c r="O15" s="201">
        <v>71446</v>
      </c>
      <c r="P15" s="202">
        <f>(O15*(1+$O$23))*P5</f>
        <v>72874.92</v>
      </c>
      <c r="Q15" s="202">
        <f>(O15*(1+$O$23)^2)*Q5</f>
        <v>148664.83679999999</v>
      </c>
      <c r="R15" s="202">
        <f>(O15*(1+$O$23)^3)*R5</f>
        <v>151638.13353599998</v>
      </c>
      <c r="S15" s="202">
        <f>(O15*(1+$O$23)^4)*S5</f>
        <v>154670.89620672</v>
      </c>
      <c r="T15" s="202">
        <f>(O15*(1+$O$23)^4)*T5</f>
        <v>154670.89620672</v>
      </c>
      <c r="U15" s="202">
        <f>(O15*(1+$O$23)^5)*U5</f>
        <v>0</v>
      </c>
      <c r="V15" s="202">
        <f>(O15*(1+$O$23)^6)*V5</f>
        <v>0</v>
      </c>
      <c r="W15" s="202">
        <f>SUM(P15:V15)</f>
        <v>682519.68274943996</v>
      </c>
    </row>
    <row r="16" spans="1:23" x14ac:dyDescent="0.25">
      <c r="A16" s="330"/>
      <c r="B16" s="200" t="str">
        <f>B6</f>
        <v>PhD NN</v>
      </c>
      <c r="C16" s="201">
        <v>36411</v>
      </c>
      <c r="D16" s="202">
        <f t="shared" ref="D16:D21" si="6">(C16*(1+$C$23))*D6</f>
        <v>111417.66</v>
      </c>
      <c r="E16" s="202">
        <f t="shared" ref="E16:E22" si="7">(C16*(1+$C$23)^2)*E6</f>
        <v>454584.05279999995</v>
      </c>
      <c r="F16" s="202">
        <f t="shared" ref="F16:F22" si="8">(C16*(1+$C$23)^3)*F6</f>
        <v>463675.73385600001</v>
      </c>
      <c r="G16" s="202">
        <f t="shared" ref="G16:G22" si="9">(C16*(1+$C$23)^4)*G6</f>
        <v>354711.93639983999</v>
      </c>
      <c r="H16" s="202">
        <f t="shared" ref="H16:H22" si="10">(C16*(1+$C$23)^5)*H6</f>
        <v>0</v>
      </c>
      <c r="I16" s="202">
        <f t="shared" ref="I16:I21" si="11">(C16*(1+$C$23)^5)*I6</f>
        <v>0</v>
      </c>
      <c r="J16" s="202">
        <f t="shared" ref="J16:J22" si="12">(C16*(1+$C$23)^6)*J6</f>
        <v>0</v>
      </c>
      <c r="K16" s="202">
        <f t="shared" ref="K16:K22" si="13">SUM(D16:J16)</f>
        <v>1384389.3830558399</v>
      </c>
      <c r="L16" s="203"/>
      <c r="M16" s="330"/>
      <c r="N16" s="200">
        <f>N6</f>
        <v>0</v>
      </c>
      <c r="O16" s="201"/>
      <c r="P16" s="202">
        <f t="shared" ref="P16:P22" si="14">(O16*(1+$O$23))*P6</f>
        <v>0</v>
      </c>
      <c r="Q16" s="202">
        <f t="shared" ref="Q16:Q22" si="15">(O16*(1+$O$23)^2)*Q6</f>
        <v>0</v>
      </c>
      <c r="R16" s="202">
        <f t="shared" ref="R16:R22" si="16">(O16*(1+$O$23)^3)*R6</f>
        <v>0</v>
      </c>
      <c r="S16" s="202">
        <f t="shared" ref="S16:S22" si="17">(O16*(1+$O$23)^4)*S6</f>
        <v>0</v>
      </c>
      <c r="T16" s="202">
        <f t="shared" ref="T16:T22" si="18">(O16*(1+$O$23)^4)*T6</f>
        <v>0</v>
      </c>
      <c r="U16" s="202">
        <f t="shared" ref="U16:U22" si="19">(O16*(1+$O$23)^5)*U6</f>
        <v>0</v>
      </c>
      <c r="V16" s="202">
        <f t="shared" ref="V16:V22" si="20">(O16*(1+$O$23)^6)*V6</f>
        <v>0</v>
      </c>
      <c r="W16" s="202">
        <f t="shared" ref="W16:W22" si="21">SUM(P16:V16)</f>
        <v>0</v>
      </c>
    </row>
    <row r="17" spans="1:23" x14ac:dyDescent="0.25">
      <c r="A17" s="330"/>
      <c r="B17" s="200">
        <f>B7</f>
        <v>0</v>
      </c>
      <c r="C17" s="201"/>
      <c r="D17" s="202">
        <f t="shared" si="6"/>
        <v>0</v>
      </c>
      <c r="E17" s="202">
        <f t="shared" si="7"/>
        <v>0</v>
      </c>
      <c r="F17" s="202">
        <f t="shared" si="8"/>
        <v>0</v>
      </c>
      <c r="G17" s="202">
        <f t="shared" si="9"/>
        <v>0</v>
      </c>
      <c r="H17" s="202">
        <f t="shared" si="10"/>
        <v>0</v>
      </c>
      <c r="I17" s="202">
        <f t="shared" si="11"/>
        <v>0</v>
      </c>
      <c r="J17" s="202">
        <f t="shared" si="12"/>
        <v>0</v>
      </c>
      <c r="K17" s="202">
        <f t="shared" si="13"/>
        <v>0</v>
      </c>
      <c r="L17" s="203"/>
      <c r="M17" s="330"/>
      <c r="N17" s="200">
        <f>N7</f>
        <v>0</v>
      </c>
      <c r="O17" s="201"/>
      <c r="P17" s="202">
        <f t="shared" si="14"/>
        <v>0</v>
      </c>
      <c r="Q17" s="202">
        <f t="shared" si="15"/>
        <v>0</v>
      </c>
      <c r="R17" s="202">
        <f t="shared" si="16"/>
        <v>0</v>
      </c>
      <c r="S17" s="202">
        <f t="shared" si="17"/>
        <v>0</v>
      </c>
      <c r="T17" s="202">
        <f t="shared" si="18"/>
        <v>0</v>
      </c>
      <c r="U17" s="202">
        <f t="shared" si="19"/>
        <v>0</v>
      </c>
      <c r="V17" s="202">
        <f t="shared" si="20"/>
        <v>0</v>
      </c>
      <c r="W17" s="202">
        <f t="shared" si="21"/>
        <v>0</v>
      </c>
    </row>
    <row r="18" spans="1:23" x14ac:dyDescent="0.25">
      <c r="A18" s="330"/>
      <c r="B18" s="200">
        <f>B8</f>
        <v>0</v>
      </c>
      <c r="C18" s="201"/>
      <c r="D18" s="202">
        <f t="shared" si="6"/>
        <v>0</v>
      </c>
      <c r="E18" s="202">
        <f t="shared" si="7"/>
        <v>0</v>
      </c>
      <c r="F18" s="202">
        <f t="shared" si="8"/>
        <v>0</v>
      </c>
      <c r="G18" s="202">
        <f t="shared" si="9"/>
        <v>0</v>
      </c>
      <c r="H18" s="202">
        <f t="shared" si="10"/>
        <v>0</v>
      </c>
      <c r="I18" s="202">
        <f t="shared" si="11"/>
        <v>0</v>
      </c>
      <c r="J18" s="202">
        <f t="shared" si="12"/>
        <v>0</v>
      </c>
      <c r="K18" s="202">
        <f t="shared" si="13"/>
        <v>0</v>
      </c>
      <c r="L18" s="203"/>
      <c r="M18" s="330"/>
      <c r="N18" s="200">
        <f>N8</f>
        <v>0</v>
      </c>
      <c r="O18" s="201"/>
      <c r="P18" s="202">
        <f t="shared" si="14"/>
        <v>0</v>
      </c>
      <c r="Q18" s="202">
        <f t="shared" si="15"/>
        <v>0</v>
      </c>
      <c r="R18" s="202">
        <f t="shared" si="16"/>
        <v>0</v>
      </c>
      <c r="S18" s="202">
        <f t="shared" si="17"/>
        <v>0</v>
      </c>
      <c r="T18" s="202">
        <f t="shared" si="18"/>
        <v>0</v>
      </c>
      <c r="U18" s="202">
        <f t="shared" si="19"/>
        <v>0</v>
      </c>
      <c r="V18" s="202">
        <f t="shared" si="20"/>
        <v>0</v>
      </c>
      <c r="W18" s="202">
        <f t="shared" si="21"/>
        <v>0</v>
      </c>
    </row>
    <row r="19" spans="1:23" x14ac:dyDescent="0.25">
      <c r="A19" s="330"/>
      <c r="B19" s="200">
        <f t="shared" ref="B19:B22" si="22">B9</f>
        <v>0</v>
      </c>
      <c r="C19" s="201"/>
      <c r="D19" s="202">
        <f t="shared" si="6"/>
        <v>0</v>
      </c>
      <c r="E19" s="202">
        <f t="shared" si="7"/>
        <v>0</v>
      </c>
      <c r="F19" s="202">
        <f t="shared" si="8"/>
        <v>0</v>
      </c>
      <c r="G19" s="202">
        <f t="shared" si="9"/>
        <v>0</v>
      </c>
      <c r="H19" s="202">
        <f t="shared" si="10"/>
        <v>0</v>
      </c>
      <c r="I19" s="202">
        <f t="shared" si="11"/>
        <v>0</v>
      </c>
      <c r="J19" s="202">
        <f t="shared" si="12"/>
        <v>0</v>
      </c>
      <c r="K19" s="202">
        <f t="shared" si="13"/>
        <v>0</v>
      </c>
      <c r="L19" s="203"/>
      <c r="M19" s="330"/>
      <c r="N19" s="200">
        <f t="shared" ref="N19:N22" si="23">N9</f>
        <v>0</v>
      </c>
      <c r="O19" s="201"/>
      <c r="P19" s="202">
        <f t="shared" si="14"/>
        <v>0</v>
      </c>
      <c r="Q19" s="202">
        <f t="shared" si="15"/>
        <v>0</v>
      </c>
      <c r="R19" s="202">
        <f t="shared" si="16"/>
        <v>0</v>
      </c>
      <c r="S19" s="202">
        <f t="shared" si="17"/>
        <v>0</v>
      </c>
      <c r="T19" s="202">
        <f t="shared" si="18"/>
        <v>0</v>
      </c>
      <c r="U19" s="202">
        <f t="shared" si="19"/>
        <v>0</v>
      </c>
      <c r="V19" s="202">
        <f t="shared" si="20"/>
        <v>0</v>
      </c>
      <c r="W19" s="202">
        <f t="shared" si="21"/>
        <v>0</v>
      </c>
    </row>
    <row r="20" spans="1:23" x14ac:dyDescent="0.25">
      <c r="A20" s="330"/>
      <c r="B20" s="200" t="str">
        <f t="shared" si="22"/>
        <v>Lab. Technician</v>
      </c>
      <c r="C20" s="201">
        <v>37487</v>
      </c>
      <c r="D20" s="202">
        <f t="shared" si="6"/>
        <v>0</v>
      </c>
      <c r="E20" s="202">
        <f t="shared" si="7"/>
        <v>78002.949599999993</v>
      </c>
      <c r="F20" s="202">
        <f t="shared" si="8"/>
        <v>79563.008591999998</v>
      </c>
      <c r="G20" s="202">
        <f t="shared" si="9"/>
        <v>81154.268763839995</v>
      </c>
      <c r="H20" s="202">
        <f t="shared" si="10"/>
        <v>0</v>
      </c>
      <c r="I20" s="202">
        <f t="shared" si="11"/>
        <v>0</v>
      </c>
      <c r="J20" s="202">
        <f t="shared" si="12"/>
        <v>0</v>
      </c>
      <c r="K20" s="202">
        <f t="shared" si="13"/>
        <v>238720.22695583999</v>
      </c>
      <c r="L20" s="203"/>
      <c r="M20" s="330"/>
      <c r="N20" s="200">
        <f t="shared" si="23"/>
        <v>0</v>
      </c>
      <c r="O20" s="201"/>
      <c r="P20" s="202">
        <f t="shared" si="14"/>
        <v>0</v>
      </c>
      <c r="Q20" s="202">
        <f t="shared" si="15"/>
        <v>0</v>
      </c>
      <c r="R20" s="202">
        <f t="shared" si="16"/>
        <v>0</v>
      </c>
      <c r="S20" s="202">
        <f t="shared" si="17"/>
        <v>0</v>
      </c>
      <c r="T20" s="202">
        <f t="shared" si="18"/>
        <v>0</v>
      </c>
      <c r="U20" s="202">
        <f t="shared" si="19"/>
        <v>0</v>
      </c>
      <c r="V20" s="202">
        <f t="shared" si="20"/>
        <v>0</v>
      </c>
      <c r="W20" s="202">
        <f t="shared" si="21"/>
        <v>0</v>
      </c>
    </row>
    <row r="21" spans="1:23" x14ac:dyDescent="0.25">
      <c r="A21" s="330"/>
      <c r="B21" s="200">
        <f t="shared" si="22"/>
        <v>0</v>
      </c>
      <c r="C21" s="201"/>
      <c r="D21" s="202">
        <f t="shared" si="6"/>
        <v>0</v>
      </c>
      <c r="E21" s="202">
        <f t="shared" si="7"/>
        <v>0</v>
      </c>
      <c r="F21" s="202">
        <f t="shared" si="8"/>
        <v>0</v>
      </c>
      <c r="G21" s="202">
        <f t="shared" si="9"/>
        <v>0</v>
      </c>
      <c r="H21" s="202">
        <f t="shared" si="10"/>
        <v>0</v>
      </c>
      <c r="I21" s="202">
        <f t="shared" si="11"/>
        <v>0</v>
      </c>
      <c r="J21" s="202">
        <f t="shared" si="12"/>
        <v>0</v>
      </c>
      <c r="K21" s="202">
        <f t="shared" si="13"/>
        <v>0</v>
      </c>
      <c r="L21" s="203"/>
      <c r="M21" s="330"/>
      <c r="N21" s="200">
        <f t="shared" si="23"/>
        <v>0</v>
      </c>
      <c r="O21" s="201"/>
      <c r="P21" s="202">
        <f t="shared" si="14"/>
        <v>0</v>
      </c>
      <c r="Q21" s="202">
        <f t="shared" si="15"/>
        <v>0</v>
      </c>
      <c r="R21" s="202">
        <f t="shared" si="16"/>
        <v>0</v>
      </c>
      <c r="S21" s="202">
        <f t="shared" si="17"/>
        <v>0</v>
      </c>
      <c r="T21" s="202">
        <f t="shared" si="18"/>
        <v>0</v>
      </c>
      <c r="U21" s="202">
        <f t="shared" si="19"/>
        <v>0</v>
      </c>
      <c r="V21" s="202">
        <f t="shared" si="20"/>
        <v>0</v>
      </c>
      <c r="W21" s="202">
        <f t="shared" si="21"/>
        <v>0</v>
      </c>
    </row>
    <row r="22" spans="1:23" x14ac:dyDescent="0.25">
      <c r="A22" s="330"/>
      <c r="B22" s="204">
        <f t="shared" si="22"/>
        <v>0</v>
      </c>
      <c r="C22" s="201"/>
      <c r="D22" s="202">
        <f>(C22*(1+$C$23))*D12</f>
        <v>0</v>
      </c>
      <c r="E22" s="202">
        <f t="shared" si="7"/>
        <v>0</v>
      </c>
      <c r="F22" s="202">
        <f t="shared" si="8"/>
        <v>0</v>
      </c>
      <c r="G22" s="202">
        <f t="shared" si="9"/>
        <v>0</v>
      </c>
      <c r="H22" s="202">
        <f t="shared" si="10"/>
        <v>0</v>
      </c>
      <c r="I22" s="202">
        <f>(C22*(1+$C$23)^5)*I12</f>
        <v>0</v>
      </c>
      <c r="J22" s="202">
        <f t="shared" si="12"/>
        <v>0</v>
      </c>
      <c r="K22" s="205">
        <f t="shared" si="13"/>
        <v>0</v>
      </c>
      <c r="L22" s="203"/>
      <c r="M22" s="330"/>
      <c r="N22" s="204">
        <f t="shared" si="23"/>
        <v>0</v>
      </c>
      <c r="O22" s="201"/>
      <c r="P22" s="202">
        <f t="shared" si="14"/>
        <v>0</v>
      </c>
      <c r="Q22" s="202">
        <f t="shared" si="15"/>
        <v>0</v>
      </c>
      <c r="R22" s="202">
        <f t="shared" si="16"/>
        <v>0</v>
      </c>
      <c r="S22" s="202">
        <f t="shared" si="17"/>
        <v>0</v>
      </c>
      <c r="T22" s="202">
        <f t="shared" si="18"/>
        <v>0</v>
      </c>
      <c r="U22" s="202">
        <f t="shared" si="19"/>
        <v>0</v>
      </c>
      <c r="V22" s="202">
        <f t="shared" si="20"/>
        <v>0</v>
      </c>
      <c r="W22" s="205">
        <f t="shared" si="21"/>
        <v>0</v>
      </c>
    </row>
    <row r="23" spans="1:23" x14ac:dyDescent="0.25">
      <c r="A23" s="330"/>
      <c r="B23" s="206" t="s">
        <v>5</v>
      </c>
      <c r="C23" s="207">
        <v>0.02</v>
      </c>
      <c r="D23" s="208" t="str">
        <f>IF(C23=3.5%,"TECH","NAT")</f>
        <v>NAT</v>
      </c>
      <c r="E23" s="209" t="s">
        <v>40</v>
      </c>
      <c r="F23" s="209"/>
      <c r="G23" s="209"/>
      <c r="H23" s="209"/>
      <c r="I23" s="209"/>
      <c r="J23" s="209"/>
      <c r="K23" s="210"/>
      <c r="L23" s="203"/>
      <c r="M23" s="330"/>
      <c r="N23" s="206" t="s">
        <v>5</v>
      </c>
      <c r="O23" s="211">
        <f>C23</f>
        <v>0.02</v>
      </c>
      <c r="P23" s="208"/>
      <c r="Q23" s="209"/>
      <c r="R23" s="209"/>
      <c r="S23" s="209"/>
      <c r="T23" s="209"/>
      <c r="U23" s="209"/>
      <c r="V23" s="209"/>
      <c r="W23" s="210"/>
    </row>
    <row r="24" spans="1:23" ht="15.75" thickBot="1" x14ac:dyDescent="0.3">
      <c r="A24" s="330"/>
      <c r="B24" s="197" t="s">
        <v>6</v>
      </c>
      <c r="C24" s="197"/>
      <c r="D24" s="212">
        <f t="shared" ref="D24:J24" si="24">ROUND(SUM(D15:D22),0)</f>
        <v>111418</v>
      </c>
      <c r="E24" s="212">
        <f t="shared" si="24"/>
        <v>532587</v>
      </c>
      <c r="F24" s="212">
        <f t="shared" si="24"/>
        <v>1115272</v>
      </c>
      <c r="G24" s="212">
        <f t="shared" si="24"/>
        <v>1019340</v>
      </c>
      <c r="H24" s="212">
        <f t="shared" si="24"/>
        <v>297572</v>
      </c>
      <c r="I24" s="212">
        <f t="shared" si="24"/>
        <v>0</v>
      </c>
      <c r="J24" s="212">
        <f t="shared" si="24"/>
        <v>0</v>
      </c>
      <c r="K24" s="212">
        <f>SUM(D24:J24)</f>
        <v>3076189</v>
      </c>
      <c r="L24" s="203"/>
      <c r="M24" s="330"/>
      <c r="N24" s="197" t="s">
        <v>6</v>
      </c>
      <c r="O24" s="197"/>
      <c r="P24" s="212">
        <f t="shared" ref="P24:V24" si="25">ROUND(SUM(P15:P22),0)</f>
        <v>72875</v>
      </c>
      <c r="Q24" s="212">
        <f t="shared" si="25"/>
        <v>148665</v>
      </c>
      <c r="R24" s="212">
        <f t="shared" si="25"/>
        <v>151638</v>
      </c>
      <c r="S24" s="212">
        <f t="shared" si="25"/>
        <v>154671</v>
      </c>
      <c r="T24" s="212">
        <f t="shared" si="25"/>
        <v>154671</v>
      </c>
      <c r="U24" s="212">
        <f t="shared" si="25"/>
        <v>0</v>
      </c>
      <c r="V24" s="212">
        <f t="shared" si="25"/>
        <v>0</v>
      </c>
      <c r="W24" s="212">
        <f>SUM(P24:V24)</f>
        <v>682520</v>
      </c>
    </row>
    <row r="25" spans="1:23" x14ac:dyDescent="0.25">
      <c r="A25" s="329" t="s">
        <v>7</v>
      </c>
      <c r="B25" s="199" t="s">
        <v>8</v>
      </c>
      <c r="C25" s="199"/>
      <c r="D25" s="194">
        <f t="shared" ref="D25:J25" si="26">+D14</f>
        <v>2021</v>
      </c>
      <c r="E25" s="194">
        <f t="shared" si="26"/>
        <v>2022</v>
      </c>
      <c r="F25" s="194">
        <f t="shared" si="26"/>
        <v>2023</v>
      </c>
      <c r="G25" s="194">
        <f t="shared" si="26"/>
        <v>2024</v>
      </c>
      <c r="H25" s="194">
        <f t="shared" si="26"/>
        <v>2025</v>
      </c>
      <c r="I25" s="194">
        <f t="shared" si="26"/>
        <v>2026</v>
      </c>
      <c r="J25" s="194">
        <f t="shared" si="26"/>
        <v>2027</v>
      </c>
      <c r="K25" s="194" t="s">
        <v>4</v>
      </c>
      <c r="L25" s="192"/>
      <c r="M25" s="329" t="s">
        <v>7</v>
      </c>
      <c r="N25" s="199" t="s">
        <v>8</v>
      </c>
      <c r="O25" s="199"/>
      <c r="P25" s="194">
        <f t="shared" ref="P25:V25" si="27">+P14</f>
        <v>2021</v>
      </c>
      <c r="Q25" s="194">
        <f t="shared" si="27"/>
        <v>2022</v>
      </c>
      <c r="R25" s="194">
        <f t="shared" si="27"/>
        <v>2023</v>
      </c>
      <c r="S25" s="194">
        <f t="shared" si="27"/>
        <v>2024</v>
      </c>
      <c r="T25" s="194">
        <f t="shared" si="27"/>
        <v>2025</v>
      </c>
      <c r="U25" s="194">
        <f t="shared" si="27"/>
        <v>2026</v>
      </c>
      <c r="V25" s="194">
        <f t="shared" si="27"/>
        <v>2027</v>
      </c>
      <c r="W25" s="194" t="s">
        <v>4</v>
      </c>
    </row>
    <row r="26" spans="1:23" x14ac:dyDescent="0.25">
      <c r="A26" s="330"/>
      <c r="B26" s="331" t="s">
        <v>125</v>
      </c>
      <c r="C26" s="332"/>
      <c r="D26" s="213">
        <v>150000</v>
      </c>
      <c r="E26" s="213"/>
      <c r="F26" s="213"/>
      <c r="G26" s="213"/>
      <c r="H26" s="213"/>
      <c r="I26" s="213"/>
      <c r="J26" s="213"/>
      <c r="K26" s="202">
        <f>SUM(D26:J26)</f>
        <v>150000</v>
      </c>
      <c r="L26" s="192"/>
      <c r="M26" s="330"/>
      <c r="N26" s="331"/>
      <c r="O26" s="332"/>
      <c r="P26" s="213"/>
      <c r="Q26" s="213"/>
      <c r="R26" s="213"/>
      <c r="S26" s="213"/>
      <c r="T26" s="213"/>
      <c r="U26" s="213"/>
      <c r="V26" s="213"/>
      <c r="W26" s="202">
        <f>SUM(P26:V26)</f>
        <v>0</v>
      </c>
    </row>
    <row r="27" spans="1:23" x14ac:dyDescent="0.25">
      <c r="A27" s="330"/>
      <c r="B27" s="333"/>
      <c r="C27" s="334"/>
      <c r="D27" s="213"/>
      <c r="E27" s="213"/>
      <c r="F27" s="213"/>
      <c r="G27" s="213"/>
      <c r="H27" s="213"/>
      <c r="I27" s="213"/>
      <c r="J27" s="213"/>
      <c r="K27" s="202">
        <f>SUM(D27:J27)</f>
        <v>0</v>
      </c>
      <c r="L27" s="192"/>
      <c r="M27" s="330"/>
      <c r="N27" s="333"/>
      <c r="O27" s="334"/>
      <c r="P27" s="213"/>
      <c r="Q27" s="213"/>
      <c r="R27" s="213"/>
      <c r="S27" s="213"/>
      <c r="T27" s="213"/>
      <c r="U27" s="213"/>
      <c r="V27" s="213"/>
      <c r="W27" s="202">
        <f>SUM(P27:V27)</f>
        <v>0</v>
      </c>
    </row>
    <row r="28" spans="1:23" x14ac:dyDescent="0.25">
      <c r="A28" s="330"/>
      <c r="B28" s="335"/>
      <c r="C28" s="336"/>
      <c r="D28" s="213"/>
      <c r="E28" s="213"/>
      <c r="F28" s="213"/>
      <c r="G28" s="213"/>
      <c r="H28" s="213"/>
      <c r="I28" s="213"/>
      <c r="J28" s="213"/>
      <c r="K28" s="202">
        <f>SUM(D28:J28)</f>
        <v>0</v>
      </c>
      <c r="L28" s="192"/>
      <c r="M28" s="330"/>
      <c r="N28" s="335"/>
      <c r="O28" s="336"/>
      <c r="P28" s="213"/>
      <c r="Q28" s="213"/>
      <c r="R28" s="213"/>
      <c r="S28" s="213"/>
      <c r="T28" s="213"/>
      <c r="U28" s="213"/>
      <c r="V28" s="213"/>
      <c r="W28" s="202">
        <f>SUM(P28:V28)</f>
        <v>0</v>
      </c>
    </row>
    <row r="29" spans="1:23" ht="15.75" thickBot="1" x14ac:dyDescent="0.3">
      <c r="A29" s="330"/>
      <c r="B29" s="197" t="s">
        <v>9</v>
      </c>
      <c r="C29" s="197"/>
      <c r="D29" s="212">
        <f t="shared" ref="D29:J29" si="28">ROUND(SUM(D26:D28),0)</f>
        <v>150000</v>
      </c>
      <c r="E29" s="212">
        <f t="shared" si="28"/>
        <v>0</v>
      </c>
      <c r="F29" s="212">
        <f t="shared" si="28"/>
        <v>0</v>
      </c>
      <c r="G29" s="212">
        <f t="shared" si="28"/>
        <v>0</v>
      </c>
      <c r="H29" s="212">
        <f t="shared" si="28"/>
        <v>0</v>
      </c>
      <c r="I29" s="212">
        <f t="shared" si="28"/>
        <v>0</v>
      </c>
      <c r="J29" s="212">
        <f t="shared" si="28"/>
        <v>0</v>
      </c>
      <c r="K29" s="212">
        <f>SUM(D29:J29)</f>
        <v>150000</v>
      </c>
      <c r="L29" s="192"/>
      <c r="M29" s="330"/>
      <c r="N29" s="197" t="s">
        <v>9</v>
      </c>
      <c r="O29" s="197"/>
      <c r="P29" s="212">
        <f t="shared" ref="P29:V29" si="29">ROUND(SUM(P26:P28),0)</f>
        <v>0</v>
      </c>
      <c r="Q29" s="212">
        <f t="shared" si="29"/>
        <v>0</v>
      </c>
      <c r="R29" s="212">
        <f t="shared" si="29"/>
        <v>0</v>
      </c>
      <c r="S29" s="212">
        <f t="shared" si="29"/>
        <v>0</v>
      </c>
      <c r="T29" s="212">
        <f t="shared" si="29"/>
        <v>0</v>
      </c>
      <c r="U29" s="212">
        <f t="shared" si="29"/>
        <v>0</v>
      </c>
      <c r="V29" s="212">
        <f t="shared" si="29"/>
        <v>0</v>
      </c>
      <c r="W29" s="212">
        <f>SUM(P29:V29)</f>
        <v>0</v>
      </c>
    </row>
    <row r="30" spans="1:23" x14ac:dyDescent="0.25">
      <c r="A30" s="329" t="s">
        <v>10</v>
      </c>
      <c r="B30" s="199" t="s">
        <v>11</v>
      </c>
      <c r="C30" s="199"/>
      <c r="D30" s="194">
        <f t="shared" ref="D30:J30" si="30">D4</f>
        <v>2021</v>
      </c>
      <c r="E30" s="194">
        <f t="shared" si="30"/>
        <v>2022</v>
      </c>
      <c r="F30" s="194">
        <f t="shared" si="30"/>
        <v>2023</v>
      </c>
      <c r="G30" s="194">
        <f t="shared" si="30"/>
        <v>2024</v>
      </c>
      <c r="H30" s="194">
        <f t="shared" si="30"/>
        <v>2025</v>
      </c>
      <c r="I30" s="194">
        <f t="shared" si="30"/>
        <v>2026</v>
      </c>
      <c r="J30" s="194">
        <f t="shared" si="30"/>
        <v>2027</v>
      </c>
      <c r="K30" s="194" t="s">
        <v>4</v>
      </c>
      <c r="L30" s="192"/>
      <c r="M30" s="329" t="s">
        <v>10</v>
      </c>
      <c r="N30" s="199" t="s">
        <v>11</v>
      </c>
      <c r="O30" s="199"/>
      <c r="P30" s="194">
        <f t="shared" ref="P30:V30" si="31">P4</f>
        <v>2021</v>
      </c>
      <c r="Q30" s="194">
        <f t="shared" si="31"/>
        <v>2022</v>
      </c>
      <c r="R30" s="194">
        <f t="shared" si="31"/>
        <v>2023</v>
      </c>
      <c r="S30" s="194">
        <f t="shared" si="31"/>
        <v>2024</v>
      </c>
      <c r="T30" s="194">
        <f t="shared" si="31"/>
        <v>2025</v>
      </c>
      <c r="U30" s="194">
        <f t="shared" si="31"/>
        <v>2026</v>
      </c>
      <c r="V30" s="194">
        <f t="shared" si="31"/>
        <v>2027</v>
      </c>
      <c r="W30" s="194" t="s">
        <v>4</v>
      </c>
    </row>
    <row r="31" spans="1:23" x14ac:dyDescent="0.25">
      <c r="A31" s="330"/>
      <c r="B31" s="331" t="s">
        <v>11</v>
      </c>
      <c r="C31" s="332"/>
      <c r="D31" s="213">
        <v>75000</v>
      </c>
      <c r="E31" s="213">
        <v>150000</v>
      </c>
      <c r="F31" s="213">
        <v>150000</v>
      </c>
      <c r="G31" s="213">
        <v>150000</v>
      </c>
      <c r="H31" s="213">
        <v>150000</v>
      </c>
      <c r="I31" s="213"/>
      <c r="J31" s="213"/>
      <c r="K31" s="202">
        <f t="shared" ref="K31:K37" si="32">SUM(D31:J31)</f>
        <v>675000</v>
      </c>
      <c r="L31" s="192"/>
      <c r="M31" s="330"/>
      <c r="N31" s="331"/>
      <c r="O31" s="332"/>
      <c r="P31" s="213"/>
      <c r="Q31" s="213"/>
      <c r="R31" s="213"/>
      <c r="S31" s="213"/>
      <c r="T31" s="213"/>
      <c r="U31" s="213"/>
      <c r="V31" s="213"/>
      <c r="W31" s="202">
        <f t="shared" ref="W31:W37" si="33">SUM(P31:V31)</f>
        <v>0</v>
      </c>
    </row>
    <row r="32" spans="1:23" x14ac:dyDescent="0.25">
      <c r="A32" s="330"/>
      <c r="B32" s="333" t="s">
        <v>124</v>
      </c>
      <c r="C32" s="334"/>
      <c r="D32" s="213">
        <f>80000/12*D6</f>
        <v>20000</v>
      </c>
      <c r="E32" s="213">
        <f t="shared" ref="E32:G32" si="34">80000/12*E6</f>
        <v>80000</v>
      </c>
      <c r="F32" s="213">
        <f t="shared" si="34"/>
        <v>80000</v>
      </c>
      <c r="G32" s="213">
        <f t="shared" si="34"/>
        <v>60000</v>
      </c>
      <c r="H32" s="213"/>
      <c r="I32" s="213"/>
      <c r="J32" s="213"/>
      <c r="K32" s="202">
        <f t="shared" si="32"/>
        <v>240000</v>
      </c>
      <c r="L32" s="192"/>
      <c r="M32" s="330"/>
      <c r="N32" s="333"/>
      <c r="O32" s="334"/>
      <c r="P32" s="213"/>
      <c r="Q32" s="213"/>
      <c r="R32" s="213"/>
      <c r="S32" s="213"/>
      <c r="T32" s="213"/>
      <c r="U32" s="213"/>
      <c r="V32" s="213"/>
      <c r="W32" s="202">
        <f t="shared" si="33"/>
        <v>0</v>
      </c>
    </row>
    <row r="33" spans="1:23" x14ac:dyDescent="0.25">
      <c r="A33" s="330"/>
      <c r="B33" s="214" t="s">
        <v>130</v>
      </c>
      <c r="C33" s="215"/>
      <c r="D33" s="213"/>
      <c r="E33" s="213">
        <v>30000</v>
      </c>
      <c r="F33" s="213">
        <v>30000</v>
      </c>
      <c r="G33" s="213">
        <v>30000</v>
      </c>
      <c r="H33" s="213">
        <v>30000</v>
      </c>
      <c r="I33" s="213"/>
      <c r="J33" s="213"/>
      <c r="K33" s="202">
        <f t="shared" si="32"/>
        <v>120000</v>
      </c>
      <c r="L33" s="192"/>
      <c r="M33" s="330"/>
      <c r="N33" s="214"/>
      <c r="O33" s="215"/>
      <c r="P33" s="213"/>
      <c r="Q33" s="213"/>
      <c r="R33" s="213"/>
      <c r="S33" s="213"/>
      <c r="T33" s="213"/>
      <c r="U33" s="213"/>
      <c r="V33" s="213"/>
      <c r="W33" s="202">
        <f t="shared" si="33"/>
        <v>0</v>
      </c>
    </row>
    <row r="34" spans="1:23" x14ac:dyDescent="0.25">
      <c r="A34" s="330"/>
      <c r="B34" s="333" t="s">
        <v>131</v>
      </c>
      <c r="C34" s="334"/>
      <c r="D34" s="213"/>
      <c r="E34" s="213">
        <v>35000</v>
      </c>
      <c r="F34" s="213"/>
      <c r="G34" s="213"/>
      <c r="H34" s="213"/>
      <c r="I34" s="213"/>
      <c r="J34" s="213"/>
      <c r="K34" s="202">
        <f t="shared" si="32"/>
        <v>35000</v>
      </c>
      <c r="L34" s="192"/>
      <c r="M34" s="330"/>
      <c r="N34" s="333"/>
      <c r="O34" s="334"/>
      <c r="P34" s="213"/>
      <c r="Q34" s="213"/>
      <c r="R34" s="213"/>
      <c r="S34" s="213"/>
      <c r="T34" s="213"/>
      <c r="U34" s="213"/>
      <c r="V34" s="213"/>
      <c r="W34" s="202">
        <f t="shared" si="33"/>
        <v>0</v>
      </c>
    </row>
    <row r="35" spans="1:23" x14ac:dyDescent="0.25">
      <c r="A35" s="330"/>
      <c r="B35" s="333"/>
      <c r="C35" s="334"/>
      <c r="D35" s="213"/>
      <c r="E35" s="213"/>
      <c r="F35" s="213"/>
      <c r="G35" s="213"/>
      <c r="H35" s="213"/>
      <c r="I35" s="213"/>
      <c r="J35" s="213"/>
      <c r="K35" s="202">
        <f t="shared" si="32"/>
        <v>0</v>
      </c>
      <c r="L35" s="192"/>
      <c r="M35" s="330"/>
      <c r="N35" s="333"/>
      <c r="O35" s="334"/>
      <c r="P35" s="213"/>
      <c r="Q35" s="213"/>
      <c r="R35" s="213"/>
      <c r="S35" s="213"/>
      <c r="T35" s="213"/>
      <c r="U35" s="213"/>
      <c r="V35" s="213"/>
      <c r="W35" s="202">
        <f t="shared" si="33"/>
        <v>0</v>
      </c>
    </row>
    <row r="36" spans="1:23" x14ac:dyDescent="0.25">
      <c r="A36" s="330"/>
      <c r="B36" s="335"/>
      <c r="C36" s="336"/>
      <c r="D36" s="213"/>
      <c r="E36" s="213"/>
      <c r="F36" s="213"/>
      <c r="G36" s="213"/>
      <c r="H36" s="213"/>
      <c r="I36" s="213"/>
      <c r="J36" s="213"/>
      <c r="K36" s="202">
        <f t="shared" si="32"/>
        <v>0</v>
      </c>
      <c r="L36" s="192"/>
      <c r="M36" s="330"/>
      <c r="N36" s="335"/>
      <c r="O36" s="336"/>
      <c r="P36" s="213"/>
      <c r="Q36" s="213"/>
      <c r="R36" s="213"/>
      <c r="S36" s="213"/>
      <c r="T36" s="213"/>
      <c r="U36" s="213"/>
      <c r="V36" s="213"/>
      <c r="W36" s="202">
        <f t="shared" si="33"/>
        <v>0</v>
      </c>
    </row>
    <row r="37" spans="1:23" ht="15.75" thickBot="1" x14ac:dyDescent="0.3">
      <c r="A37" s="330"/>
      <c r="B37" s="197" t="s">
        <v>12</v>
      </c>
      <c r="C37" s="197"/>
      <c r="D37" s="212">
        <f t="shared" ref="D37:J37" si="35">ROUND(SUM(D31:D36),0)</f>
        <v>95000</v>
      </c>
      <c r="E37" s="212">
        <f t="shared" si="35"/>
        <v>295000</v>
      </c>
      <c r="F37" s="212">
        <f t="shared" si="35"/>
        <v>260000</v>
      </c>
      <c r="G37" s="212">
        <f t="shared" si="35"/>
        <v>240000</v>
      </c>
      <c r="H37" s="212">
        <f t="shared" si="35"/>
        <v>180000</v>
      </c>
      <c r="I37" s="212">
        <f t="shared" si="35"/>
        <v>0</v>
      </c>
      <c r="J37" s="212">
        <f t="shared" si="35"/>
        <v>0</v>
      </c>
      <c r="K37" s="212">
        <f t="shared" si="32"/>
        <v>1070000</v>
      </c>
      <c r="L37" s="192"/>
      <c r="M37" s="330"/>
      <c r="N37" s="197" t="s">
        <v>12</v>
      </c>
      <c r="O37" s="197"/>
      <c r="P37" s="212">
        <f t="shared" ref="P37:V37" si="36">ROUND(SUM(P31:P36),0)</f>
        <v>0</v>
      </c>
      <c r="Q37" s="212">
        <f t="shared" si="36"/>
        <v>0</v>
      </c>
      <c r="R37" s="212">
        <f t="shared" si="36"/>
        <v>0</v>
      </c>
      <c r="S37" s="212">
        <f t="shared" si="36"/>
        <v>0</v>
      </c>
      <c r="T37" s="212">
        <f t="shared" si="36"/>
        <v>0</v>
      </c>
      <c r="U37" s="212">
        <f t="shared" si="36"/>
        <v>0</v>
      </c>
      <c r="V37" s="212">
        <f t="shared" si="36"/>
        <v>0</v>
      </c>
      <c r="W37" s="212">
        <f t="shared" si="33"/>
        <v>0</v>
      </c>
    </row>
    <row r="38" spans="1:23" x14ac:dyDescent="0.25">
      <c r="A38" s="300" t="s">
        <v>13</v>
      </c>
      <c r="B38" s="199"/>
      <c r="C38" s="199"/>
      <c r="D38" s="194">
        <f t="shared" ref="D38:J38" si="37">D4</f>
        <v>2021</v>
      </c>
      <c r="E38" s="194">
        <f t="shared" si="37"/>
        <v>2022</v>
      </c>
      <c r="F38" s="194">
        <f t="shared" si="37"/>
        <v>2023</v>
      </c>
      <c r="G38" s="194">
        <f t="shared" si="37"/>
        <v>2024</v>
      </c>
      <c r="H38" s="194">
        <f t="shared" si="37"/>
        <v>2025</v>
      </c>
      <c r="I38" s="194">
        <f t="shared" si="37"/>
        <v>2026</v>
      </c>
      <c r="J38" s="194">
        <f t="shared" si="37"/>
        <v>2027</v>
      </c>
      <c r="K38" s="194" t="s">
        <v>2</v>
      </c>
      <c r="L38" s="192"/>
      <c r="M38" s="300" t="s">
        <v>13</v>
      </c>
      <c r="N38" s="199"/>
      <c r="O38" s="199"/>
      <c r="P38" s="194">
        <f t="shared" ref="P38:V38" si="38">P4</f>
        <v>2021</v>
      </c>
      <c r="Q38" s="194">
        <f t="shared" si="38"/>
        <v>2022</v>
      </c>
      <c r="R38" s="194">
        <f t="shared" si="38"/>
        <v>2023</v>
      </c>
      <c r="S38" s="194">
        <f t="shared" si="38"/>
        <v>2024</v>
      </c>
      <c r="T38" s="194">
        <f t="shared" si="38"/>
        <v>2025</v>
      </c>
      <c r="U38" s="194">
        <f t="shared" si="38"/>
        <v>2026</v>
      </c>
      <c r="V38" s="194">
        <f t="shared" si="38"/>
        <v>2027</v>
      </c>
      <c r="W38" s="194" t="s">
        <v>2</v>
      </c>
    </row>
    <row r="39" spans="1:23" x14ac:dyDescent="0.25">
      <c r="A39" s="301"/>
      <c r="B39" s="216" t="s">
        <v>14</v>
      </c>
      <c r="C39" s="216"/>
      <c r="D39" s="202">
        <f t="shared" ref="D39:J39" si="39">D24+D29+D37</f>
        <v>356418</v>
      </c>
      <c r="E39" s="202">
        <f t="shared" si="39"/>
        <v>827587</v>
      </c>
      <c r="F39" s="202">
        <f t="shared" si="39"/>
        <v>1375272</v>
      </c>
      <c r="G39" s="202">
        <f t="shared" si="39"/>
        <v>1259340</v>
      </c>
      <c r="H39" s="202">
        <f t="shared" si="39"/>
        <v>477572</v>
      </c>
      <c r="I39" s="202">
        <f>I24+I29+I37</f>
        <v>0</v>
      </c>
      <c r="J39" s="202">
        <f t="shared" si="39"/>
        <v>0</v>
      </c>
      <c r="K39" s="202">
        <f>SUM(D39:J39)</f>
        <v>4296189</v>
      </c>
      <c r="L39" s="192"/>
      <c r="M39" s="301"/>
      <c r="N39" s="216" t="s">
        <v>14</v>
      </c>
      <c r="O39" s="216"/>
      <c r="P39" s="202">
        <f t="shared" ref="P39:V39" si="40">P24+P29+P37</f>
        <v>72875</v>
      </c>
      <c r="Q39" s="202">
        <f t="shared" si="40"/>
        <v>148665</v>
      </c>
      <c r="R39" s="202">
        <f t="shared" si="40"/>
        <v>151638</v>
      </c>
      <c r="S39" s="202">
        <f t="shared" si="40"/>
        <v>154671</v>
      </c>
      <c r="T39" s="202">
        <f>T24+T29+T37</f>
        <v>154671</v>
      </c>
      <c r="U39" s="202">
        <f t="shared" si="40"/>
        <v>0</v>
      </c>
      <c r="V39" s="202">
        <f t="shared" si="40"/>
        <v>0</v>
      </c>
      <c r="W39" s="202">
        <f>SUM(P39:V39)</f>
        <v>682520</v>
      </c>
    </row>
    <row r="40" spans="1:23" x14ac:dyDescent="0.25">
      <c r="A40" s="301"/>
      <c r="B40" s="216" t="s">
        <v>15</v>
      </c>
      <c r="C40" s="217">
        <v>0.44</v>
      </c>
      <c r="D40" s="202">
        <f>D39*$C$40</f>
        <v>156823.92000000001</v>
      </c>
      <c r="E40" s="202">
        <f t="shared" ref="E40:J40" si="41">E39*$C$40</f>
        <v>364138.28</v>
      </c>
      <c r="F40" s="202">
        <f t="shared" si="41"/>
        <v>605119.68000000005</v>
      </c>
      <c r="G40" s="202">
        <f t="shared" si="41"/>
        <v>554109.6</v>
      </c>
      <c r="H40" s="202">
        <f t="shared" si="41"/>
        <v>210131.68</v>
      </c>
      <c r="I40" s="202">
        <f>I39*$C$40</f>
        <v>0</v>
      </c>
      <c r="J40" s="202">
        <f t="shared" si="41"/>
        <v>0</v>
      </c>
      <c r="K40" s="202">
        <f>SUM(D40:J40)</f>
        <v>1890323.16</v>
      </c>
      <c r="L40" s="192"/>
      <c r="M40" s="301"/>
      <c r="N40" s="216" t="s">
        <v>15</v>
      </c>
      <c r="O40" s="217">
        <f>$C$40</f>
        <v>0.44</v>
      </c>
      <c r="P40" s="202">
        <f>P39*$O$40</f>
        <v>32065</v>
      </c>
      <c r="Q40" s="202">
        <f t="shared" ref="Q40:V40" si="42">Q39*$O$40</f>
        <v>65412.6</v>
      </c>
      <c r="R40" s="202">
        <f t="shared" si="42"/>
        <v>66720.72</v>
      </c>
      <c r="S40" s="202">
        <f t="shared" si="42"/>
        <v>68055.240000000005</v>
      </c>
      <c r="T40" s="202">
        <f>T39*$O$40</f>
        <v>68055.240000000005</v>
      </c>
      <c r="U40" s="202">
        <f t="shared" si="42"/>
        <v>0</v>
      </c>
      <c r="V40" s="202">
        <f t="shared" si="42"/>
        <v>0</v>
      </c>
      <c r="W40" s="202">
        <f>SUM(P40:V40)</f>
        <v>300308.8</v>
      </c>
    </row>
    <row r="41" spans="1:23" ht="15.75" thickBot="1" x14ac:dyDescent="0.3">
      <c r="A41" s="302"/>
      <c r="B41" s="197" t="s">
        <v>16</v>
      </c>
      <c r="C41" s="197"/>
      <c r="D41" s="212">
        <f t="shared" ref="D41:J41" si="43">SUM(D39:D40)</f>
        <v>513241.92000000004</v>
      </c>
      <c r="E41" s="212">
        <f t="shared" si="43"/>
        <v>1191725.28</v>
      </c>
      <c r="F41" s="212">
        <f t="shared" si="43"/>
        <v>1980391.6800000002</v>
      </c>
      <c r="G41" s="212">
        <f t="shared" si="43"/>
        <v>1813449.6</v>
      </c>
      <c r="H41" s="212">
        <f t="shared" si="43"/>
        <v>687703.67999999993</v>
      </c>
      <c r="I41" s="212">
        <f t="shared" si="43"/>
        <v>0</v>
      </c>
      <c r="J41" s="212">
        <f t="shared" si="43"/>
        <v>0</v>
      </c>
      <c r="K41" s="212">
        <f>SUM(D41:J41)</f>
        <v>6186512.1600000001</v>
      </c>
      <c r="L41" s="192"/>
      <c r="M41" s="302"/>
      <c r="N41" s="197" t="s">
        <v>16</v>
      </c>
      <c r="O41" s="197"/>
      <c r="P41" s="212">
        <f t="shared" ref="P41:V41" si="44">SUM(P39:P40)</f>
        <v>104940</v>
      </c>
      <c r="Q41" s="212">
        <f t="shared" si="44"/>
        <v>214077.6</v>
      </c>
      <c r="R41" s="212">
        <f t="shared" si="44"/>
        <v>218358.72</v>
      </c>
      <c r="S41" s="212">
        <f t="shared" si="44"/>
        <v>222726.24</v>
      </c>
      <c r="T41" s="212">
        <f t="shared" si="44"/>
        <v>222726.24</v>
      </c>
      <c r="U41" s="212">
        <f t="shared" si="44"/>
        <v>0</v>
      </c>
      <c r="V41" s="212">
        <f t="shared" si="44"/>
        <v>0</v>
      </c>
      <c r="W41" s="212">
        <f>SUM(P41:V41)</f>
        <v>982828.79999999993</v>
      </c>
    </row>
    <row r="43" spans="1:23" x14ac:dyDescent="0.25">
      <c r="B43" s="218" t="s">
        <v>33</v>
      </c>
      <c r="C43" s="219"/>
      <c r="D43" s="327">
        <f>K20+500000</f>
        <v>738720.22695584001</v>
      </c>
      <c r="E43" s="328"/>
      <c r="F43" s="328"/>
      <c r="G43" s="328"/>
      <c r="H43" s="220" t="s">
        <v>17</v>
      </c>
      <c r="I43" s="221">
        <f>$D$43/$K$39</f>
        <v>0.17194779534974836</v>
      </c>
      <c r="J43" s="219"/>
      <c r="K43" s="219"/>
    </row>
  </sheetData>
  <sheetProtection sheet="1" objects="1" scenarios="1"/>
  <mergeCells count="46">
    <mergeCell ref="N26:O26"/>
    <mergeCell ref="B27:C27"/>
    <mergeCell ref="N27:O27"/>
    <mergeCell ref="M4:M24"/>
    <mergeCell ref="N4:O4"/>
    <mergeCell ref="B5:C5"/>
    <mergeCell ref="N5:O5"/>
    <mergeCell ref="B6:C6"/>
    <mergeCell ref="N6:O6"/>
    <mergeCell ref="N11:O11"/>
    <mergeCell ref="B12:C12"/>
    <mergeCell ref="N12:O12"/>
    <mergeCell ref="B7:C7"/>
    <mergeCell ref="N7:O7"/>
    <mergeCell ref="N8:O8"/>
    <mergeCell ref="B9:C9"/>
    <mergeCell ref="N9:O9"/>
    <mergeCell ref="A3:K3"/>
    <mergeCell ref="M3:W3"/>
    <mergeCell ref="A4:A24"/>
    <mergeCell ref="B4:C4"/>
    <mergeCell ref="N10:O10"/>
    <mergeCell ref="B11:C11"/>
    <mergeCell ref="B1:C1"/>
    <mergeCell ref="A25:A29"/>
    <mergeCell ref="M25:M29"/>
    <mergeCell ref="B26:C26"/>
    <mergeCell ref="B10:C10"/>
    <mergeCell ref="B8:C8"/>
    <mergeCell ref="N35:O35"/>
    <mergeCell ref="B36:C36"/>
    <mergeCell ref="N36:O36"/>
    <mergeCell ref="B28:C28"/>
    <mergeCell ref="N28:O28"/>
    <mergeCell ref="N31:O31"/>
    <mergeCell ref="B32:C32"/>
    <mergeCell ref="N32:O32"/>
    <mergeCell ref="B34:C34"/>
    <mergeCell ref="N34:O34"/>
    <mergeCell ref="D43:G43"/>
    <mergeCell ref="A30:A37"/>
    <mergeCell ref="M30:M37"/>
    <mergeCell ref="B31:C31"/>
    <mergeCell ref="B35:C35"/>
    <mergeCell ref="A38:A41"/>
    <mergeCell ref="M38:M41"/>
  </mergeCells>
  <dataValidations count="1">
    <dataValidation type="list" allowBlank="1" showInputMessage="1" showErrorMessage="1" sqref="B4:C4 N4:O4" xr:uid="{00000000-0002-0000-0700-000000000000}">
      <formula1>Monthsorhours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1000000}">
          <x14:formula1>
            <xm:f>Lister!$B$2:$B$3</xm:f>
          </x14:formula1>
          <xm:sqref>C23</xm:sqref>
        </x14:dataValidation>
        <x14:dataValidation type="list" allowBlank="1" showInputMessage="1" showErrorMessage="1" xr:uid="{00000000-0002-0000-0700-000002000000}">
          <x14:formula1>
            <xm:f>Lister!$C$2:$C$3</xm:f>
          </x14:formula1>
          <xm:sqref>D2</xm:sqref>
        </x14:dataValidation>
        <x14:dataValidation type="list" allowBlank="1" showInputMessage="1" showErrorMessage="1" xr:uid="{00000000-0002-0000-0700-000003000000}">
          <x14:formula1>
            <xm:f>Lister!$C$2:$C$4</xm:f>
          </x14:formula1>
          <xm:sqref>D1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186"/>
  <sheetViews>
    <sheetView topLeftCell="A46" zoomScale="80" zoomScaleNormal="80" workbookViewId="0">
      <selection activeCell="Q58" sqref="Q58:AB58"/>
    </sheetView>
  </sheetViews>
  <sheetFormatPr defaultColWidth="9.140625" defaultRowHeight="12.75" x14ac:dyDescent="0.2"/>
  <cols>
    <col min="1" max="1" width="27.140625" style="35" customWidth="1"/>
    <col min="2" max="2" width="18.85546875" style="35" customWidth="1"/>
    <col min="3" max="3" width="19.42578125" style="35" customWidth="1"/>
    <col min="4" max="4" width="15.7109375" style="35" customWidth="1"/>
    <col min="5" max="13" width="11.7109375" style="35" customWidth="1"/>
    <col min="14" max="14" width="12.140625" style="35" customWidth="1"/>
    <col min="15" max="24" width="11.7109375" style="35" customWidth="1"/>
    <col min="25" max="25" width="11.85546875" style="35" customWidth="1"/>
    <col min="26" max="28" width="10.7109375" style="35" customWidth="1"/>
    <col min="29" max="34" width="11.85546875" style="35" customWidth="1"/>
    <col min="35" max="35" width="9.140625" style="35"/>
    <col min="36" max="36" width="5.42578125" style="35" hidden="1" customWidth="1"/>
    <col min="37" max="37" width="9.140625" style="35"/>
    <col min="38" max="38" width="1.28515625" style="35" customWidth="1"/>
    <col min="39" max="16384" width="9.140625" style="35"/>
  </cols>
  <sheetData>
    <row r="1" spans="1:24" ht="31.5" customHeight="1" x14ac:dyDescent="0.2">
      <c r="A1" s="346" t="s">
        <v>41</v>
      </c>
      <c r="B1" s="346"/>
      <c r="C1" s="346"/>
      <c r="D1" s="346"/>
      <c r="E1" s="346"/>
      <c r="F1" s="346"/>
      <c r="G1" s="346"/>
      <c r="H1" s="346"/>
    </row>
    <row r="2" spans="1:24" ht="21" customHeight="1" x14ac:dyDescent="0.2">
      <c r="A2" s="347" t="s">
        <v>42</v>
      </c>
      <c r="B2" s="348"/>
      <c r="C2" s="348"/>
      <c r="D2" s="348"/>
      <c r="E2" s="348"/>
      <c r="F2" s="348"/>
      <c r="G2" s="348"/>
      <c r="H2" s="348"/>
    </row>
    <row r="3" spans="1:24" ht="27" customHeight="1" x14ac:dyDescent="0.2">
      <c r="A3" s="349" t="s">
        <v>43</v>
      </c>
      <c r="B3" s="349"/>
      <c r="C3" s="350" t="s">
        <v>149</v>
      </c>
      <c r="D3" s="351"/>
      <c r="E3" s="351"/>
      <c r="F3" s="351"/>
      <c r="G3" s="351"/>
      <c r="H3" s="352"/>
      <c r="I3" s="36"/>
      <c r="J3" s="36"/>
      <c r="K3" s="36"/>
      <c r="L3" s="36"/>
      <c r="M3" s="36"/>
      <c r="N3" s="36"/>
      <c r="O3" s="36"/>
      <c r="P3" s="36"/>
      <c r="Q3" s="36"/>
      <c r="R3" s="36"/>
      <c r="S3" s="36"/>
      <c r="T3" s="36"/>
      <c r="U3" s="36"/>
      <c r="V3" s="36"/>
      <c r="W3" s="36"/>
      <c r="X3" s="36"/>
    </row>
    <row r="4" spans="1:24" ht="39.950000000000003" customHeight="1" x14ac:dyDescent="0.2">
      <c r="A4" s="339" t="s">
        <v>44</v>
      </c>
      <c r="B4" s="339"/>
      <c r="C4" s="340" t="s">
        <v>150</v>
      </c>
      <c r="D4" s="341"/>
      <c r="E4" s="341"/>
      <c r="F4" s="341"/>
      <c r="G4" s="341"/>
      <c r="H4" s="342"/>
      <c r="J4" s="37" t="s">
        <v>45</v>
      </c>
      <c r="L4" s="36"/>
      <c r="M4" s="36"/>
      <c r="N4" s="36"/>
      <c r="O4" s="36"/>
      <c r="P4" s="36"/>
      <c r="Q4" s="36"/>
      <c r="R4" s="36"/>
      <c r="S4" s="36"/>
      <c r="T4" s="36"/>
      <c r="U4" s="36"/>
      <c r="V4" s="36"/>
      <c r="W4" s="36"/>
      <c r="X4" s="36"/>
    </row>
    <row r="5" spans="1:24" ht="27.75" customHeight="1" x14ac:dyDescent="0.2">
      <c r="A5" s="339" t="s">
        <v>46</v>
      </c>
      <c r="B5" s="339"/>
      <c r="C5" s="38" t="s">
        <v>47</v>
      </c>
      <c r="D5" s="222" t="s">
        <v>151</v>
      </c>
      <c r="E5" s="38" t="s">
        <v>48</v>
      </c>
      <c r="F5" s="340" t="s">
        <v>152</v>
      </c>
      <c r="G5" s="341"/>
      <c r="H5" s="342"/>
      <c r="I5" s="36"/>
      <c r="J5" s="37" t="s">
        <v>49</v>
      </c>
      <c r="L5" s="36"/>
      <c r="M5" s="36"/>
      <c r="N5" s="36"/>
      <c r="O5" s="36"/>
      <c r="P5" s="36"/>
      <c r="Q5" s="36"/>
      <c r="R5" s="36"/>
      <c r="S5" s="36"/>
      <c r="T5" s="36"/>
      <c r="U5" s="36"/>
      <c r="V5" s="36"/>
      <c r="W5" s="36"/>
      <c r="X5" s="36"/>
    </row>
    <row r="6" spans="1:24" ht="18" customHeight="1" x14ac:dyDescent="0.2">
      <c r="A6" s="343" t="s">
        <v>50</v>
      </c>
      <c r="B6" s="343"/>
      <c r="C6" s="223">
        <v>44378</v>
      </c>
      <c r="D6" s="39" t="s">
        <v>153</v>
      </c>
      <c r="E6" s="40"/>
      <c r="F6" s="40"/>
      <c r="G6" s="40"/>
      <c r="H6" s="41"/>
      <c r="I6" s="36"/>
      <c r="J6" s="36"/>
      <c r="K6" s="36"/>
      <c r="L6" s="36"/>
      <c r="M6" s="36"/>
      <c r="N6" s="36"/>
      <c r="O6" s="36"/>
      <c r="P6" s="36"/>
      <c r="Q6" s="36"/>
      <c r="R6" s="36"/>
      <c r="S6" s="36"/>
      <c r="T6" s="36"/>
      <c r="U6" s="36"/>
      <c r="V6" s="36"/>
      <c r="W6" s="36"/>
      <c r="X6" s="36"/>
    </row>
    <row r="7" spans="1:24" ht="18" customHeight="1" x14ac:dyDescent="0.2">
      <c r="A7" s="343" t="s">
        <v>51</v>
      </c>
      <c r="B7" s="343"/>
      <c r="C7" s="223">
        <v>46022</v>
      </c>
      <c r="D7" s="39"/>
      <c r="E7" s="40"/>
      <c r="F7" s="42"/>
      <c r="G7" s="40"/>
      <c r="H7" s="40"/>
      <c r="I7" s="36"/>
      <c r="J7" s="36"/>
      <c r="K7" s="36"/>
      <c r="L7" s="36"/>
      <c r="M7" s="36"/>
      <c r="N7" s="36"/>
      <c r="O7" s="36"/>
      <c r="P7" s="36"/>
      <c r="Q7" s="36"/>
      <c r="R7" s="36"/>
      <c r="S7" s="36"/>
      <c r="T7" s="36"/>
      <c r="U7" s="36"/>
      <c r="V7" s="36"/>
      <c r="W7" s="36"/>
      <c r="X7" s="36"/>
    </row>
    <row r="8" spans="1:24" ht="18" customHeight="1" x14ac:dyDescent="0.2">
      <c r="A8" s="343" t="s">
        <v>52</v>
      </c>
      <c r="B8" s="343"/>
      <c r="C8" s="175">
        <v>54</v>
      </c>
      <c r="D8" s="39" t="s">
        <v>54</v>
      </c>
      <c r="E8" s="43"/>
      <c r="F8" s="40"/>
      <c r="G8" s="40"/>
      <c r="H8" s="44"/>
      <c r="I8" s="45"/>
      <c r="J8" s="36"/>
      <c r="K8" s="46"/>
      <c r="L8" s="36"/>
      <c r="M8" s="36"/>
      <c r="N8" s="36"/>
      <c r="O8" s="36"/>
      <c r="P8" s="36"/>
      <c r="Q8" s="36"/>
      <c r="R8" s="36"/>
      <c r="S8" s="36"/>
      <c r="T8" s="36"/>
      <c r="U8" s="36"/>
      <c r="V8" s="36"/>
      <c r="W8" s="36"/>
      <c r="X8" s="36"/>
    </row>
    <row r="9" spans="1:24" ht="136.5" customHeight="1" x14ac:dyDescent="0.2">
      <c r="A9" s="344" t="s">
        <v>55</v>
      </c>
      <c r="B9" s="345"/>
      <c r="C9" s="345"/>
      <c r="D9" s="345"/>
      <c r="E9" s="36"/>
      <c r="F9" s="36"/>
      <c r="G9" s="36"/>
      <c r="H9" s="36"/>
      <c r="I9" s="36"/>
      <c r="J9" s="36"/>
      <c r="K9" s="36"/>
      <c r="L9" s="36"/>
      <c r="M9" s="36"/>
      <c r="N9" s="36"/>
      <c r="O9" s="36"/>
      <c r="P9" s="36"/>
      <c r="Q9" s="36"/>
      <c r="R9" s="36"/>
      <c r="S9" s="36"/>
      <c r="T9" s="36"/>
      <c r="U9" s="36"/>
      <c r="V9" s="36"/>
      <c r="W9" s="36"/>
      <c r="X9" s="36"/>
    </row>
    <row r="10" spans="1:24" x14ac:dyDescent="0.2">
      <c r="A10" s="47"/>
      <c r="B10" s="48"/>
      <c r="C10" s="353" t="s">
        <v>56</v>
      </c>
      <c r="D10" s="353"/>
      <c r="E10" s="353" t="s">
        <v>57</v>
      </c>
      <c r="F10" s="353"/>
      <c r="G10" s="353" t="s">
        <v>58</v>
      </c>
      <c r="H10" s="353"/>
      <c r="I10" s="353" t="s">
        <v>59</v>
      </c>
      <c r="J10" s="353"/>
      <c r="K10" s="353" t="s">
        <v>60</v>
      </c>
      <c r="L10" s="353"/>
      <c r="M10" s="353" t="s">
        <v>61</v>
      </c>
      <c r="N10" s="353"/>
      <c r="O10" s="353" t="s">
        <v>62</v>
      </c>
      <c r="P10" s="353"/>
      <c r="Q10" s="353" t="s">
        <v>63</v>
      </c>
      <c r="R10" s="353"/>
      <c r="S10" s="353" t="s">
        <v>64</v>
      </c>
      <c r="T10" s="353"/>
      <c r="U10" s="353" t="s">
        <v>65</v>
      </c>
      <c r="V10" s="353"/>
      <c r="W10" s="353" t="s">
        <v>66</v>
      </c>
      <c r="X10" s="353"/>
    </row>
    <row r="11" spans="1:24" s="36" customFormat="1" ht="42" customHeight="1" x14ac:dyDescent="0.25">
      <c r="A11" s="349" t="s">
        <v>67</v>
      </c>
      <c r="B11" s="349"/>
      <c r="C11" s="354" t="s">
        <v>154</v>
      </c>
      <c r="D11" s="354"/>
      <c r="E11" s="354"/>
      <c r="F11" s="354"/>
      <c r="G11" s="354"/>
      <c r="H11" s="354"/>
      <c r="I11" s="354"/>
      <c r="J11" s="354"/>
      <c r="K11" s="354"/>
      <c r="L11" s="354"/>
      <c r="M11" s="354"/>
      <c r="N11" s="354"/>
      <c r="O11" s="354"/>
      <c r="P11" s="354"/>
      <c r="Q11" s="354"/>
      <c r="R11" s="354"/>
      <c r="S11" s="354"/>
      <c r="T11" s="354"/>
      <c r="U11" s="354"/>
      <c r="V11" s="354"/>
      <c r="W11" s="354"/>
      <c r="X11" s="354"/>
    </row>
    <row r="12" spans="1:24" ht="63.75" customHeight="1" x14ac:dyDescent="0.2">
      <c r="A12" s="349" t="s">
        <v>68</v>
      </c>
      <c r="B12" s="349"/>
      <c r="C12" s="355" t="s">
        <v>155</v>
      </c>
      <c r="D12" s="355"/>
      <c r="E12" s="355" t="s">
        <v>53</v>
      </c>
      <c r="F12" s="355"/>
      <c r="G12" s="355" t="s">
        <v>53</v>
      </c>
      <c r="H12" s="355"/>
      <c r="I12" s="355" t="s">
        <v>53</v>
      </c>
      <c r="J12" s="355"/>
      <c r="K12" s="355" t="s">
        <v>53</v>
      </c>
      <c r="L12" s="355"/>
      <c r="M12" s="355" t="s">
        <v>53</v>
      </c>
      <c r="N12" s="355"/>
      <c r="O12" s="355" t="s">
        <v>53</v>
      </c>
      <c r="P12" s="355"/>
      <c r="Q12" s="355" t="s">
        <v>53</v>
      </c>
      <c r="R12" s="355"/>
      <c r="S12" s="355" t="s">
        <v>53</v>
      </c>
      <c r="T12" s="355"/>
      <c r="U12" s="355" t="s">
        <v>53</v>
      </c>
      <c r="V12" s="355"/>
      <c r="W12" s="355" t="s">
        <v>53</v>
      </c>
      <c r="X12" s="355"/>
    </row>
    <row r="13" spans="1:24" ht="42" customHeight="1" x14ac:dyDescent="0.2">
      <c r="A13" s="349" t="s">
        <v>69</v>
      </c>
      <c r="B13" s="349"/>
      <c r="C13" s="354"/>
      <c r="D13" s="354"/>
      <c r="E13" s="354"/>
      <c r="F13" s="354"/>
      <c r="G13" s="354"/>
      <c r="H13" s="354"/>
      <c r="I13" s="354"/>
      <c r="J13" s="354"/>
      <c r="K13" s="354"/>
      <c r="L13" s="354"/>
      <c r="M13" s="354"/>
      <c r="N13" s="354"/>
      <c r="O13" s="354"/>
      <c r="P13" s="354"/>
      <c r="Q13" s="354"/>
      <c r="R13" s="354"/>
      <c r="S13" s="354"/>
      <c r="T13" s="354"/>
      <c r="U13" s="354"/>
      <c r="V13" s="354"/>
      <c r="W13" s="354"/>
      <c r="X13" s="354"/>
    </row>
    <row r="14" spans="1:24" ht="29.25" customHeight="1" x14ac:dyDescent="0.2">
      <c r="A14" s="349" t="s">
        <v>70</v>
      </c>
      <c r="B14" s="349"/>
      <c r="C14" s="356">
        <v>0.44</v>
      </c>
      <c r="D14" s="356"/>
      <c r="E14" s="356" t="s">
        <v>53</v>
      </c>
      <c r="F14" s="356"/>
      <c r="G14" s="356" t="s">
        <v>53</v>
      </c>
      <c r="H14" s="356"/>
      <c r="I14" s="356" t="s">
        <v>53</v>
      </c>
      <c r="J14" s="356"/>
      <c r="K14" s="356" t="s">
        <v>53</v>
      </c>
      <c r="L14" s="356"/>
      <c r="M14" s="356" t="s">
        <v>53</v>
      </c>
      <c r="N14" s="356"/>
      <c r="O14" s="356" t="s">
        <v>53</v>
      </c>
      <c r="P14" s="356"/>
      <c r="Q14" s="356" t="s">
        <v>53</v>
      </c>
      <c r="R14" s="356"/>
      <c r="S14" s="356" t="s">
        <v>53</v>
      </c>
      <c r="T14" s="356"/>
      <c r="U14" s="356" t="s">
        <v>53</v>
      </c>
      <c r="V14" s="356"/>
      <c r="W14" s="356" t="s">
        <v>53</v>
      </c>
      <c r="X14" s="356"/>
    </row>
    <row r="15" spans="1:24" ht="28.5" customHeight="1" x14ac:dyDescent="0.2">
      <c r="A15" s="357" t="s">
        <v>71</v>
      </c>
      <c r="B15" s="357"/>
      <c r="C15" s="355">
        <v>31119103</v>
      </c>
      <c r="D15" s="355"/>
      <c r="E15" s="355" t="s">
        <v>53</v>
      </c>
      <c r="F15" s="355"/>
      <c r="G15" s="355" t="s">
        <v>53</v>
      </c>
      <c r="H15" s="355"/>
      <c r="I15" s="355" t="s">
        <v>53</v>
      </c>
      <c r="J15" s="355"/>
      <c r="K15" s="355" t="s">
        <v>53</v>
      </c>
      <c r="L15" s="355"/>
      <c r="M15" s="355" t="s">
        <v>53</v>
      </c>
      <c r="N15" s="355"/>
      <c r="O15" s="355" t="s">
        <v>53</v>
      </c>
      <c r="P15" s="355"/>
      <c r="Q15" s="355" t="s">
        <v>53</v>
      </c>
      <c r="R15" s="355"/>
      <c r="S15" s="355" t="s">
        <v>53</v>
      </c>
      <c r="T15" s="355"/>
      <c r="U15" s="355" t="s">
        <v>53</v>
      </c>
      <c r="V15" s="355"/>
      <c r="W15" s="355" t="s">
        <v>53</v>
      </c>
      <c r="X15" s="355"/>
    </row>
    <row r="16" spans="1:24" ht="27.75" customHeight="1" x14ac:dyDescent="0.2">
      <c r="A16" s="357" t="s">
        <v>72</v>
      </c>
      <c r="B16" s="357"/>
      <c r="C16" s="355" t="s">
        <v>53</v>
      </c>
      <c r="D16" s="355"/>
      <c r="E16" s="355" t="s">
        <v>53</v>
      </c>
      <c r="F16" s="355"/>
      <c r="G16" s="355" t="s">
        <v>53</v>
      </c>
      <c r="H16" s="355"/>
      <c r="I16" s="355" t="s">
        <v>53</v>
      </c>
      <c r="J16" s="355"/>
      <c r="K16" s="355" t="s">
        <v>53</v>
      </c>
      <c r="L16" s="355"/>
      <c r="M16" s="355" t="s">
        <v>53</v>
      </c>
      <c r="N16" s="355"/>
      <c r="O16" s="355" t="s">
        <v>53</v>
      </c>
      <c r="P16" s="355"/>
      <c r="Q16" s="355" t="s">
        <v>53</v>
      </c>
      <c r="R16" s="355"/>
      <c r="S16" s="355" t="s">
        <v>53</v>
      </c>
      <c r="T16" s="355"/>
      <c r="U16" s="355" t="s">
        <v>53</v>
      </c>
      <c r="V16" s="355"/>
      <c r="W16" s="355" t="s">
        <v>53</v>
      </c>
      <c r="X16" s="355"/>
    </row>
    <row r="17" spans="1:38" ht="18" customHeight="1" x14ac:dyDescent="0.2">
      <c r="A17" s="349" t="s">
        <v>73</v>
      </c>
      <c r="B17" s="349"/>
      <c r="C17" s="355" t="s">
        <v>156</v>
      </c>
      <c r="D17" s="355"/>
      <c r="E17" s="355" t="s">
        <v>53</v>
      </c>
      <c r="F17" s="355"/>
      <c r="G17" s="355" t="s">
        <v>53</v>
      </c>
      <c r="H17" s="355"/>
      <c r="I17" s="355" t="s">
        <v>53</v>
      </c>
      <c r="J17" s="355"/>
      <c r="K17" s="355" t="s">
        <v>53</v>
      </c>
      <c r="L17" s="355"/>
      <c r="M17" s="355" t="s">
        <v>53</v>
      </c>
      <c r="N17" s="355"/>
      <c r="O17" s="355" t="s">
        <v>53</v>
      </c>
      <c r="P17" s="355"/>
      <c r="Q17" s="355" t="s">
        <v>53</v>
      </c>
      <c r="R17" s="355"/>
      <c r="S17" s="355" t="s">
        <v>53</v>
      </c>
      <c r="T17" s="355"/>
      <c r="U17" s="355" t="s">
        <v>53</v>
      </c>
      <c r="V17" s="355"/>
      <c r="W17" s="355" t="s">
        <v>53</v>
      </c>
      <c r="X17" s="355"/>
    </row>
    <row r="18" spans="1:38" ht="18" customHeight="1" x14ac:dyDescent="0.2">
      <c r="A18" s="349" t="s">
        <v>74</v>
      </c>
      <c r="B18" s="349"/>
      <c r="C18" s="355"/>
      <c r="D18" s="355"/>
      <c r="E18" s="355"/>
      <c r="F18" s="355"/>
      <c r="G18" s="355"/>
      <c r="H18" s="355"/>
      <c r="I18" s="355"/>
      <c r="J18" s="355"/>
      <c r="K18" s="355"/>
      <c r="L18" s="355"/>
      <c r="M18" s="355"/>
      <c r="N18" s="355"/>
      <c r="O18" s="355"/>
      <c r="P18" s="355"/>
      <c r="Q18" s="355"/>
      <c r="R18" s="355"/>
      <c r="S18" s="355"/>
      <c r="T18" s="355"/>
      <c r="U18" s="355"/>
      <c r="V18" s="355"/>
      <c r="W18" s="355"/>
      <c r="X18" s="355"/>
    </row>
    <row r="19" spans="1:38" ht="18" customHeight="1" x14ac:dyDescent="0.2">
      <c r="A19" s="349" t="s">
        <v>75</v>
      </c>
      <c r="B19" s="349"/>
      <c r="C19" s="355">
        <v>8000</v>
      </c>
      <c r="D19" s="355"/>
      <c r="E19" s="355" t="s">
        <v>53</v>
      </c>
      <c r="F19" s="355"/>
      <c r="G19" s="355" t="s">
        <v>53</v>
      </c>
      <c r="H19" s="355"/>
      <c r="I19" s="355" t="s">
        <v>53</v>
      </c>
      <c r="J19" s="355"/>
      <c r="K19" s="355" t="s">
        <v>53</v>
      </c>
      <c r="L19" s="355"/>
      <c r="M19" s="355" t="s">
        <v>53</v>
      </c>
      <c r="N19" s="355"/>
      <c r="O19" s="355" t="s">
        <v>53</v>
      </c>
      <c r="P19" s="355"/>
      <c r="Q19" s="355" t="s">
        <v>53</v>
      </c>
      <c r="R19" s="355"/>
      <c r="S19" s="355" t="s">
        <v>53</v>
      </c>
      <c r="T19" s="355"/>
      <c r="U19" s="355" t="s">
        <v>53</v>
      </c>
      <c r="V19" s="355"/>
      <c r="W19" s="355" t="s">
        <v>53</v>
      </c>
      <c r="X19" s="355"/>
    </row>
    <row r="20" spans="1:38" ht="18" customHeight="1" x14ac:dyDescent="0.2">
      <c r="A20" s="349" t="s">
        <v>76</v>
      </c>
      <c r="B20" s="349"/>
      <c r="C20" s="355" t="s">
        <v>157</v>
      </c>
      <c r="D20" s="355"/>
      <c r="E20" s="355" t="s">
        <v>53</v>
      </c>
      <c r="F20" s="355"/>
      <c r="G20" s="355" t="s">
        <v>53</v>
      </c>
      <c r="H20" s="355"/>
      <c r="I20" s="355" t="s">
        <v>53</v>
      </c>
      <c r="J20" s="355"/>
      <c r="K20" s="355" t="s">
        <v>53</v>
      </c>
      <c r="L20" s="355"/>
      <c r="M20" s="355" t="s">
        <v>53</v>
      </c>
      <c r="N20" s="355"/>
      <c r="O20" s="355" t="s">
        <v>53</v>
      </c>
      <c r="P20" s="355"/>
      <c r="Q20" s="355" t="s">
        <v>53</v>
      </c>
      <c r="R20" s="355"/>
      <c r="S20" s="355" t="s">
        <v>53</v>
      </c>
      <c r="T20" s="355"/>
      <c r="U20" s="355" t="s">
        <v>53</v>
      </c>
      <c r="V20" s="355"/>
      <c r="W20" s="355" t="s">
        <v>53</v>
      </c>
      <c r="X20" s="355"/>
    </row>
    <row r="21" spans="1:38" ht="27.75" customHeight="1" x14ac:dyDescent="0.2">
      <c r="A21" s="349" t="s">
        <v>77</v>
      </c>
      <c r="B21" s="349"/>
      <c r="C21" s="355" t="s">
        <v>158</v>
      </c>
      <c r="D21" s="355"/>
      <c r="E21" s="355" t="s">
        <v>53</v>
      </c>
      <c r="F21" s="355"/>
      <c r="G21" s="355" t="s">
        <v>53</v>
      </c>
      <c r="H21" s="355"/>
      <c r="I21" s="355" t="s">
        <v>53</v>
      </c>
      <c r="J21" s="355"/>
      <c r="K21" s="355" t="s">
        <v>53</v>
      </c>
      <c r="L21" s="355"/>
      <c r="M21" s="355" t="s">
        <v>53</v>
      </c>
      <c r="N21" s="355"/>
      <c r="O21" s="355" t="s">
        <v>53</v>
      </c>
      <c r="P21" s="355"/>
      <c r="Q21" s="355" t="s">
        <v>53</v>
      </c>
      <c r="R21" s="355"/>
      <c r="S21" s="355" t="s">
        <v>53</v>
      </c>
      <c r="T21" s="355"/>
      <c r="U21" s="355" t="s">
        <v>53</v>
      </c>
      <c r="V21" s="355"/>
      <c r="W21" s="355" t="s">
        <v>53</v>
      </c>
      <c r="X21" s="355"/>
    </row>
    <row r="22" spans="1:38" ht="28.5" customHeight="1" x14ac:dyDescent="0.2">
      <c r="A22" s="349" t="s">
        <v>78</v>
      </c>
      <c r="B22" s="349"/>
      <c r="C22" s="366" t="s">
        <v>159</v>
      </c>
      <c r="D22" s="366"/>
      <c r="E22" s="366" t="s">
        <v>53</v>
      </c>
      <c r="F22" s="366"/>
      <c r="G22" s="366" t="s">
        <v>53</v>
      </c>
      <c r="H22" s="366"/>
      <c r="I22" s="366" t="s">
        <v>53</v>
      </c>
      <c r="J22" s="366"/>
      <c r="K22" s="366" t="s">
        <v>53</v>
      </c>
      <c r="L22" s="366"/>
      <c r="M22" s="366" t="s">
        <v>53</v>
      </c>
      <c r="N22" s="366"/>
      <c r="O22" s="366" t="s">
        <v>53</v>
      </c>
      <c r="P22" s="366"/>
      <c r="Q22" s="366" t="s">
        <v>53</v>
      </c>
      <c r="R22" s="366"/>
      <c r="S22" s="366" t="s">
        <v>53</v>
      </c>
      <c r="T22" s="366"/>
      <c r="U22" s="366" t="s">
        <v>53</v>
      </c>
      <c r="V22" s="366"/>
      <c r="W22" s="366" t="s">
        <v>53</v>
      </c>
      <c r="X22" s="366"/>
    </row>
    <row r="23" spans="1:38" ht="75.75" customHeight="1" x14ac:dyDescent="0.2">
      <c r="A23" s="49"/>
      <c r="B23" s="50"/>
      <c r="C23" s="50"/>
      <c r="D23" s="50"/>
      <c r="E23" s="50"/>
      <c r="F23" s="50"/>
      <c r="G23" s="50"/>
      <c r="H23" s="50"/>
      <c r="I23" s="51"/>
      <c r="M23" s="52"/>
    </row>
    <row r="24" spans="1:38" ht="39.75" customHeight="1" x14ac:dyDescent="0.25">
      <c r="A24" s="358" t="s">
        <v>79</v>
      </c>
      <c r="B24" s="358"/>
      <c r="C24" s="358"/>
      <c r="D24" s="358"/>
      <c r="E24" s="358"/>
      <c r="F24" s="358"/>
      <c r="G24" s="53" t="s">
        <v>80</v>
      </c>
      <c r="H24" s="359" t="s">
        <v>81</v>
      </c>
      <c r="I24" s="360"/>
      <c r="J24" s="360"/>
      <c r="K24" s="360"/>
      <c r="L24" s="360"/>
      <c r="M24" s="360"/>
      <c r="N24" s="360"/>
      <c r="O24" s="361"/>
      <c r="P24" s="362"/>
      <c r="Q24" s="54" t="s">
        <v>80</v>
      </c>
      <c r="R24" s="363" t="s">
        <v>39</v>
      </c>
      <c r="S24" s="364"/>
      <c r="T24" s="365" t="s">
        <v>82</v>
      </c>
      <c r="U24" s="364"/>
      <c r="V24" s="55"/>
    </row>
    <row r="25" spans="1:38" ht="41.25" customHeight="1" thickBot="1" x14ac:dyDescent="0.25">
      <c r="A25" s="56" t="s">
        <v>83</v>
      </c>
      <c r="B25" s="57" t="s">
        <v>84</v>
      </c>
      <c r="C25" s="58" t="s">
        <v>85</v>
      </c>
      <c r="D25" s="59" t="s">
        <v>86</v>
      </c>
      <c r="E25" s="59" t="s">
        <v>87</v>
      </c>
      <c r="F25" s="59" t="s">
        <v>88</v>
      </c>
      <c r="G25" s="60" t="s">
        <v>89</v>
      </c>
      <c r="H25" s="61">
        <v>2021</v>
      </c>
      <c r="I25" s="62">
        <v>2022</v>
      </c>
      <c r="J25" s="62">
        <v>2023</v>
      </c>
      <c r="K25" s="62">
        <v>2024</v>
      </c>
      <c r="L25" s="62">
        <v>2025</v>
      </c>
      <c r="M25" s="62">
        <v>2026</v>
      </c>
      <c r="N25" s="63">
        <f>FirstYear+6</f>
        <v>2027</v>
      </c>
      <c r="O25" s="62">
        <v>2028</v>
      </c>
      <c r="P25" s="64">
        <f>FirstYear+8</f>
        <v>2029</v>
      </c>
      <c r="Q25" s="65" t="s">
        <v>90</v>
      </c>
      <c r="R25" s="66" t="s">
        <v>89</v>
      </c>
      <c r="S25" s="67" t="s">
        <v>91</v>
      </c>
      <c r="T25" s="68" t="s">
        <v>89</v>
      </c>
      <c r="U25" s="68" t="s">
        <v>91</v>
      </c>
      <c r="V25" s="69" t="s">
        <v>92</v>
      </c>
      <c r="W25" s="59" t="s">
        <v>93</v>
      </c>
      <c r="X25" s="367" t="s">
        <v>94</v>
      </c>
      <c r="Y25" s="368"/>
      <c r="Z25" s="368"/>
      <c r="AA25" s="368"/>
      <c r="AB25" s="368"/>
      <c r="AC25" s="368"/>
      <c r="AD25" s="70"/>
      <c r="AE25" s="70"/>
      <c r="AF25" s="70"/>
      <c r="AG25" s="70"/>
      <c r="AH25" s="70"/>
      <c r="AI25" s="70"/>
      <c r="AJ25" s="70"/>
      <c r="AK25" s="71"/>
    </row>
    <row r="26" spans="1:38" ht="39.950000000000003" customHeight="1" x14ac:dyDescent="0.2">
      <c r="A26" s="72" t="s">
        <v>95</v>
      </c>
      <c r="B26" s="72" t="s">
        <v>56</v>
      </c>
      <c r="C26" s="73" t="s">
        <v>154</v>
      </c>
      <c r="D26" s="224" t="s">
        <v>24</v>
      </c>
      <c r="E26" s="74" t="s">
        <v>151</v>
      </c>
      <c r="F26" s="74" t="s">
        <v>152</v>
      </c>
      <c r="G26" s="225"/>
      <c r="H26" s="226"/>
      <c r="I26" s="226"/>
      <c r="J26" s="226"/>
      <c r="K26" s="226"/>
      <c r="L26" s="226"/>
      <c r="M26" s="226"/>
      <c r="N26" s="227"/>
      <c r="O26" s="226"/>
      <c r="P26" s="227"/>
      <c r="Q26" s="75" t="s">
        <v>53</v>
      </c>
      <c r="R26" s="228">
        <v>9</v>
      </c>
      <c r="S26" s="229">
        <v>682519.68274943996</v>
      </c>
      <c r="T26" s="230"/>
      <c r="U26" s="229"/>
      <c r="V26" s="76">
        <v>9</v>
      </c>
      <c r="W26" s="77">
        <v>682519.68274943996</v>
      </c>
      <c r="X26" s="369" t="s">
        <v>165</v>
      </c>
      <c r="Y26" s="370"/>
      <c r="Z26" s="370"/>
      <c r="AA26" s="370"/>
      <c r="AB26" s="370"/>
      <c r="AC26" s="370"/>
      <c r="AD26" s="370"/>
      <c r="AE26" s="370"/>
      <c r="AF26" s="370"/>
      <c r="AG26" s="370"/>
      <c r="AH26" s="370"/>
      <c r="AI26" s="370"/>
      <c r="AJ26" s="370"/>
      <c r="AK26" s="371"/>
    </row>
    <row r="27" spans="1:38" ht="39.950000000000003" customHeight="1" x14ac:dyDescent="0.2">
      <c r="A27" s="231" t="s">
        <v>111</v>
      </c>
      <c r="B27" s="231" t="s">
        <v>56</v>
      </c>
      <c r="C27" s="78" t="s">
        <v>154</v>
      </c>
      <c r="D27" s="232" t="s">
        <v>111</v>
      </c>
      <c r="E27" s="232" t="s">
        <v>160</v>
      </c>
      <c r="F27" s="232" t="s">
        <v>160</v>
      </c>
      <c r="G27" s="233">
        <v>30</v>
      </c>
      <c r="H27" s="234">
        <v>0</v>
      </c>
      <c r="I27" s="234">
        <v>0</v>
      </c>
      <c r="J27" s="234">
        <v>572033.56031999993</v>
      </c>
      <c r="K27" s="234">
        <v>583474.23152639996</v>
      </c>
      <c r="L27" s="234">
        <v>297571.85807846399</v>
      </c>
      <c r="M27" s="234"/>
      <c r="N27" s="235"/>
      <c r="O27" s="234"/>
      <c r="P27" s="235"/>
      <c r="Q27" s="75">
        <v>1453079.6499248638</v>
      </c>
      <c r="R27" s="235"/>
      <c r="S27" s="233"/>
      <c r="T27" s="234"/>
      <c r="U27" s="233"/>
      <c r="V27" s="79">
        <v>30</v>
      </c>
      <c r="W27" s="80">
        <v>1453079.6499248638</v>
      </c>
      <c r="X27" s="372" t="s">
        <v>136</v>
      </c>
      <c r="Y27" s="373"/>
      <c r="Z27" s="373"/>
      <c r="AA27" s="373"/>
      <c r="AB27" s="373"/>
      <c r="AC27" s="373"/>
      <c r="AD27" s="373"/>
      <c r="AE27" s="373"/>
      <c r="AF27" s="373"/>
      <c r="AG27" s="373"/>
      <c r="AH27" s="373"/>
      <c r="AI27" s="373"/>
      <c r="AJ27" s="373"/>
      <c r="AK27" s="374"/>
      <c r="AL27" s="35">
        <f>SUM(COUNTIFS($A$27:A27,A27))</f>
        <v>1</v>
      </c>
    </row>
    <row r="28" spans="1:38" ht="39.950000000000003" customHeight="1" x14ac:dyDescent="0.2">
      <c r="A28" s="231" t="s">
        <v>112</v>
      </c>
      <c r="B28" s="231" t="s">
        <v>56</v>
      </c>
      <c r="C28" s="78" t="s">
        <v>154</v>
      </c>
      <c r="D28" s="232" t="s">
        <v>161</v>
      </c>
      <c r="E28" s="232" t="s">
        <v>160</v>
      </c>
      <c r="F28" s="232" t="s">
        <v>160</v>
      </c>
      <c r="G28" s="233">
        <v>36</v>
      </c>
      <c r="H28" s="234">
        <v>111417.66</v>
      </c>
      <c r="I28" s="234">
        <v>454584.05279999995</v>
      </c>
      <c r="J28" s="234">
        <v>463675.73385600001</v>
      </c>
      <c r="K28" s="234">
        <v>354711.93639983999</v>
      </c>
      <c r="L28" s="234">
        <v>0</v>
      </c>
      <c r="M28" s="234"/>
      <c r="N28" s="235"/>
      <c r="O28" s="234"/>
      <c r="P28" s="235"/>
      <c r="Q28" s="75">
        <v>1384389.3830558399</v>
      </c>
      <c r="R28" s="235"/>
      <c r="S28" s="233"/>
      <c r="T28" s="234"/>
      <c r="U28" s="233"/>
      <c r="V28" s="79">
        <v>36</v>
      </c>
      <c r="W28" s="80">
        <v>1384389.3830558399</v>
      </c>
      <c r="X28" s="372" t="s">
        <v>137</v>
      </c>
      <c r="Y28" s="373"/>
      <c r="Z28" s="373"/>
      <c r="AA28" s="373"/>
      <c r="AB28" s="373"/>
      <c r="AC28" s="373"/>
      <c r="AD28" s="373"/>
      <c r="AE28" s="373"/>
      <c r="AF28" s="373"/>
      <c r="AG28" s="373"/>
      <c r="AH28" s="373"/>
      <c r="AI28" s="373"/>
      <c r="AJ28" s="373"/>
      <c r="AK28" s="374"/>
      <c r="AL28" s="35">
        <f>SUM(COUNTIFS($A$27:A28,A28))</f>
        <v>1</v>
      </c>
    </row>
    <row r="29" spans="1:38" ht="39.950000000000003" customHeight="1" x14ac:dyDescent="0.2">
      <c r="A29" s="231" t="s">
        <v>114</v>
      </c>
      <c r="B29" s="231" t="s">
        <v>56</v>
      </c>
      <c r="C29" s="78" t="s">
        <v>154</v>
      </c>
      <c r="D29" s="232" t="s">
        <v>23</v>
      </c>
      <c r="E29" s="232" t="s">
        <v>160</v>
      </c>
      <c r="F29" s="232" t="s">
        <v>160</v>
      </c>
      <c r="G29" s="233">
        <v>6</v>
      </c>
      <c r="H29" s="234">
        <v>0</v>
      </c>
      <c r="I29" s="234">
        <v>78002.949599999993</v>
      </c>
      <c r="J29" s="234">
        <v>79563.008591999998</v>
      </c>
      <c r="K29" s="234">
        <v>81154.268763839995</v>
      </c>
      <c r="L29" s="234">
        <v>0</v>
      </c>
      <c r="M29" s="234"/>
      <c r="N29" s="235"/>
      <c r="O29" s="234"/>
      <c r="P29" s="235"/>
      <c r="Q29" s="75">
        <v>238720.22695583999</v>
      </c>
      <c r="R29" s="235"/>
      <c r="S29" s="233"/>
      <c r="T29" s="234"/>
      <c r="U29" s="233"/>
      <c r="V29" s="79">
        <v>6</v>
      </c>
      <c r="W29" s="80">
        <v>238720.22695583999</v>
      </c>
      <c r="X29" s="372" t="s">
        <v>139</v>
      </c>
      <c r="Y29" s="373"/>
      <c r="Z29" s="373"/>
      <c r="AA29" s="373"/>
      <c r="AB29" s="373"/>
      <c r="AC29" s="373"/>
      <c r="AD29" s="373"/>
      <c r="AE29" s="373"/>
      <c r="AF29" s="373"/>
      <c r="AG29" s="373"/>
      <c r="AH29" s="373"/>
      <c r="AI29" s="373"/>
      <c r="AJ29" s="373"/>
      <c r="AK29" s="374"/>
      <c r="AL29" s="35">
        <f>SUM(COUNTIFS($A$27:A29,A29))</f>
        <v>1</v>
      </c>
    </row>
    <row r="30" spans="1:38" ht="39.950000000000003" customHeight="1" x14ac:dyDescent="0.2">
      <c r="A30" s="231"/>
      <c r="B30" s="231"/>
      <c r="C30" s="78" t="s">
        <v>53</v>
      </c>
      <c r="D30" s="232"/>
      <c r="E30" s="232"/>
      <c r="F30" s="232"/>
      <c r="G30" s="233"/>
      <c r="H30" s="234"/>
      <c r="I30" s="234"/>
      <c r="J30" s="234"/>
      <c r="K30" s="234"/>
      <c r="L30" s="234"/>
      <c r="M30" s="234"/>
      <c r="N30" s="235"/>
      <c r="O30" s="234"/>
      <c r="P30" s="235"/>
      <c r="Q30" s="75" t="s">
        <v>53</v>
      </c>
      <c r="R30" s="235"/>
      <c r="S30" s="233"/>
      <c r="T30" s="234"/>
      <c r="U30" s="233"/>
      <c r="V30" s="79" t="s">
        <v>53</v>
      </c>
      <c r="W30" s="80" t="s">
        <v>53</v>
      </c>
      <c r="X30" s="372"/>
      <c r="Y30" s="373"/>
      <c r="Z30" s="373"/>
      <c r="AA30" s="373"/>
      <c r="AB30" s="373"/>
      <c r="AC30" s="373"/>
      <c r="AD30" s="373"/>
      <c r="AE30" s="373"/>
      <c r="AF30" s="373"/>
      <c r="AG30" s="373"/>
      <c r="AH30" s="373"/>
      <c r="AI30" s="373"/>
      <c r="AJ30" s="373"/>
      <c r="AK30" s="374"/>
      <c r="AL30" s="35">
        <f>SUM(COUNTIFS($A$27:A30,A30))</f>
        <v>0</v>
      </c>
    </row>
    <row r="31" spans="1:38" ht="39.950000000000003" customHeight="1" x14ac:dyDescent="0.2">
      <c r="A31" s="231"/>
      <c r="B31" s="231"/>
      <c r="C31" s="78" t="s">
        <v>53</v>
      </c>
      <c r="D31" s="232"/>
      <c r="E31" s="232"/>
      <c r="F31" s="232"/>
      <c r="G31" s="233"/>
      <c r="H31" s="234"/>
      <c r="I31" s="234"/>
      <c r="J31" s="234"/>
      <c r="K31" s="234"/>
      <c r="L31" s="234"/>
      <c r="M31" s="234"/>
      <c r="N31" s="235"/>
      <c r="O31" s="234"/>
      <c r="P31" s="235"/>
      <c r="Q31" s="75" t="s">
        <v>53</v>
      </c>
      <c r="R31" s="235"/>
      <c r="S31" s="233"/>
      <c r="T31" s="234"/>
      <c r="U31" s="233"/>
      <c r="V31" s="79" t="s">
        <v>53</v>
      </c>
      <c r="W31" s="80" t="s">
        <v>53</v>
      </c>
      <c r="X31" s="372"/>
      <c r="Y31" s="373"/>
      <c r="Z31" s="373"/>
      <c r="AA31" s="373"/>
      <c r="AB31" s="373"/>
      <c r="AC31" s="373"/>
      <c r="AD31" s="373"/>
      <c r="AE31" s="373"/>
      <c r="AF31" s="373"/>
      <c r="AG31" s="373"/>
      <c r="AH31" s="373"/>
      <c r="AI31" s="373"/>
      <c r="AJ31" s="373"/>
      <c r="AK31" s="374"/>
      <c r="AL31" s="35">
        <f>SUM(COUNTIFS($A$27:A31,A31))</f>
        <v>0</v>
      </c>
    </row>
    <row r="32" spans="1:38" ht="39.950000000000003" customHeight="1" x14ac:dyDescent="0.2">
      <c r="A32" s="231"/>
      <c r="B32" s="231"/>
      <c r="C32" s="78" t="s">
        <v>53</v>
      </c>
      <c r="D32" s="232"/>
      <c r="E32" s="232"/>
      <c r="F32" s="232"/>
      <c r="G32" s="233"/>
      <c r="H32" s="234"/>
      <c r="I32" s="234"/>
      <c r="J32" s="234"/>
      <c r="K32" s="234"/>
      <c r="L32" s="234"/>
      <c r="M32" s="234"/>
      <c r="N32" s="235"/>
      <c r="O32" s="234"/>
      <c r="P32" s="235"/>
      <c r="Q32" s="75" t="s">
        <v>53</v>
      </c>
      <c r="R32" s="235"/>
      <c r="S32" s="233"/>
      <c r="T32" s="234"/>
      <c r="U32" s="233"/>
      <c r="V32" s="79" t="s">
        <v>53</v>
      </c>
      <c r="W32" s="80" t="s">
        <v>53</v>
      </c>
      <c r="X32" s="372"/>
      <c r="Y32" s="373"/>
      <c r="Z32" s="373"/>
      <c r="AA32" s="373"/>
      <c r="AB32" s="373"/>
      <c r="AC32" s="373"/>
      <c r="AD32" s="373"/>
      <c r="AE32" s="373"/>
      <c r="AF32" s="373"/>
      <c r="AG32" s="373"/>
      <c r="AH32" s="373"/>
      <c r="AI32" s="373"/>
      <c r="AJ32" s="373"/>
      <c r="AK32" s="374"/>
      <c r="AL32" s="35">
        <f>SUM(COUNTIFS($A$27:A32,A32))</f>
        <v>0</v>
      </c>
    </row>
    <row r="33" spans="1:38" ht="39.950000000000003" customHeight="1" x14ac:dyDescent="0.2">
      <c r="A33" s="231"/>
      <c r="B33" s="231"/>
      <c r="C33" s="78" t="s">
        <v>53</v>
      </c>
      <c r="D33" s="232"/>
      <c r="E33" s="232"/>
      <c r="F33" s="232"/>
      <c r="G33" s="233"/>
      <c r="H33" s="234"/>
      <c r="I33" s="234"/>
      <c r="J33" s="234"/>
      <c r="K33" s="234"/>
      <c r="L33" s="234"/>
      <c r="M33" s="234"/>
      <c r="N33" s="235"/>
      <c r="O33" s="234"/>
      <c r="P33" s="235"/>
      <c r="Q33" s="75" t="s">
        <v>53</v>
      </c>
      <c r="R33" s="235"/>
      <c r="S33" s="233"/>
      <c r="T33" s="234"/>
      <c r="U33" s="233"/>
      <c r="V33" s="79" t="s">
        <v>53</v>
      </c>
      <c r="W33" s="80" t="s">
        <v>53</v>
      </c>
      <c r="X33" s="372"/>
      <c r="Y33" s="373"/>
      <c r="Z33" s="373"/>
      <c r="AA33" s="373"/>
      <c r="AB33" s="373"/>
      <c r="AC33" s="373"/>
      <c r="AD33" s="373"/>
      <c r="AE33" s="373"/>
      <c r="AF33" s="373"/>
      <c r="AG33" s="373"/>
      <c r="AH33" s="373"/>
      <c r="AI33" s="373"/>
      <c r="AJ33" s="373"/>
      <c r="AK33" s="374"/>
      <c r="AL33" s="35">
        <f>SUM(COUNTIFS($A$27:A33,A33))</f>
        <v>0</v>
      </c>
    </row>
    <row r="34" spans="1:38" ht="39.950000000000003" customHeight="1" x14ac:dyDescent="0.2">
      <c r="A34" s="231"/>
      <c r="B34" s="231"/>
      <c r="C34" s="78" t="s">
        <v>53</v>
      </c>
      <c r="D34" s="232"/>
      <c r="E34" s="232"/>
      <c r="F34" s="232"/>
      <c r="G34" s="233"/>
      <c r="H34" s="234"/>
      <c r="I34" s="234"/>
      <c r="J34" s="234"/>
      <c r="K34" s="234"/>
      <c r="L34" s="234"/>
      <c r="M34" s="234"/>
      <c r="N34" s="235"/>
      <c r="O34" s="234"/>
      <c r="P34" s="235"/>
      <c r="Q34" s="75" t="s">
        <v>53</v>
      </c>
      <c r="R34" s="235"/>
      <c r="S34" s="233"/>
      <c r="T34" s="234"/>
      <c r="U34" s="233"/>
      <c r="V34" s="79" t="s">
        <v>53</v>
      </c>
      <c r="W34" s="80" t="s">
        <v>53</v>
      </c>
      <c r="X34" s="372"/>
      <c r="Y34" s="373"/>
      <c r="Z34" s="373"/>
      <c r="AA34" s="373"/>
      <c r="AB34" s="373"/>
      <c r="AC34" s="373"/>
      <c r="AD34" s="373"/>
      <c r="AE34" s="373"/>
      <c r="AF34" s="373"/>
      <c r="AG34" s="373"/>
      <c r="AH34" s="373"/>
      <c r="AI34" s="373"/>
      <c r="AJ34" s="373"/>
      <c r="AK34" s="374"/>
      <c r="AL34" s="35">
        <f>SUM(COUNTIFS($A$27:A34,A34))</f>
        <v>0</v>
      </c>
    </row>
    <row r="35" spans="1:38" ht="39.950000000000003" customHeight="1" x14ac:dyDescent="0.2">
      <c r="A35" s="231"/>
      <c r="B35" s="231"/>
      <c r="C35" s="78" t="s">
        <v>53</v>
      </c>
      <c r="D35" s="232"/>
      <c r="E35" s="232"/>
      <c r="F35" s="232"/>
      <c r="G35" s="233"/>
      <c r="H35" s="234"/>
      <c r="I35" s="234"/>
      <c r="J35" s="234"/>
      <c r="K35" s="234"/>
      <c r="L35" s="234"/>
      <c r="M35" s="234"/>
      <c r="N35" s="235"/>
      <c r="O35" s="234"/>
      <c r="P35" s="235"/>
      <c r="Q35" s="75" t="s">
        <v>53</v>
      </c>
      <c r="R35" s="235"/>
      <c r="S35" s="233"/>
      <c r="T35" s="234"/>
      <c r="U35" s="233"/>
      <c r="V35" s="79" t="s">
        <v>53</v>
      </c>
      <c r="W35" s="80" t="s">
        <v>53</v>
      </c>
      <c r="X35" s="372"/>
      <c r="Y35" s="373"/>
      <c r="Z35" s="373"/>
      <c r="AA35" s="373"/>
      <c r="AB35" s="373"/>
      <c r="AC35" s="373"/>
      <c r="AD35" s="373"/>
      <c r="AE35" s="373"/>
      <c r="AF35" s="373"/>
      <c r="AG35" s="373"/>
      <c r="AH35" s="373"/>
      <c r="AI35" s="373"/>
      <c r="AJ35" s="373"/>
      <c r="AK35" s="374"/>
      <c r="AL35" s="35">
        <f>SUM(COUNTIFS($A$27:A35,A35))</f>
        <v>0</v>
      </c>
    </row>
    <row r="36" spans="1:38" ht="39.950000000000003" customHeight="1" x14ac:dyDescent="0.2">
      <c r="A36" s="231"/>
      <c r="B36" s="231"/>
      <c r="C36" s="78" t="s">
        <v>53</v>
      </c>
      <c r="D36" s="232" t="s">
        <v>53</v>
      </c>
      <c r="E36" s="232" t="s">
        <v>53</v>
      </c>
      <c r="F36" s="232" t="s">
        <v>53</v>
      </c>
      <c r="G36" s="233"/>
      <c r="H36" s="234"/>
      <c r="I36" s="234"/>
      <c r="J36" s="234"/>
      <c r="K36" s="234"/>
      <c r="L36" s="234"/>
      <c r="M36" s="234"/>
      <c r="N36" s="235"/>
      <c r="O36" s="234"/>
      <c r="P36" s="235"/>
      <c r="Q36" s="75" t="s">
        <v>53</v>
      </c>
      <c r="R36" s="235"/>
      <c r="S36" s="233"/>
      <c r="T36" s="234"/>
      <c r="U36" s="233"/>
      <c r="V36" s="79" t="s">
        <v>53</v>
      </c>
      <c r="W36" s="80" t="s">
        <v>53</v>
      </c>
      <c r="X36" s="372"/>
      <c r="Y36" s="373"/>
      <c r="Z36" s="373"/>
      <c r="AA36" s="373"/>
      <c r="AB36" s="373"/>
      <c r="AC36" s="373"/>
      <c r="AD36" s="373"/>
      <c r="AE36" s="373"/>
      <c r="AF36" s="373"/>
      <c r="AG36" s="373"/>
      <c r="AH36" s="373"/>
      <c r="AI36" s="373"/>
      <c r="AJ36" s="373"/>
      <c r="AK36" s="374"/>
      <c r="AL36" s="35">
        <f>SUM(COUNTIFS($A$27:A36,A36))</f>
        <v>0</v>
      </c>
    </row>
    <row r="37" spans="1:38" ht="39.950000000000003" customHeight="1" x14ac:dyDescent="0.2">
      <c r="A37" s="231"/>
      <c r="B37" s="231"/>
      <c r="C37" s="78" t="s">
        <v>53</v>
      </c>
      <c r="D37" s="232" t="s">
        <v>53</v>
      </c>
      <c r="E37" s="232" t="s">
        <v>53</v>
      </c>
      <c r="F37" s="232" t="s">
        <v>53</v>
      </c>
      <c r="G37" s="233"/>
      <c r="H37" s="234"/>
      <c r="I37" s="234"/>
      <c r="J37" s="234"/>
      <c r="K37" s="234"/>
      <c r="L37" s="234"/>
      <c r="M37" s="234"/>
      <c r="N37" s="235"/>
      <c r="O37" s="234"/>
      <c r="P37" s="235"/>
      <c r="Q37" s="75" t="s">
        <v>53</v>
      </c>
      <c r="R37" s="235"/>
      <c r="S37" s="233"/>
      <c r="T37" s="234"/>
      <c r="U37" s="233"/>
      <c r="V37" s="79" t="s">
        <v>53</v>
      </c>
      <c r="W37" s="80" t="s">
        <v>53</v>
      </c>
      <c r="X37" s="372"/>
      <c r="Y37" s="373"/>
      <c r="Z37" s="373"/>
      <c r="AA37" s="373"/>
      <c r="AB37" s="373"/>
      <c r="AC37" s="373"/>
      <c r="AD37" s="373"/>
      <c r="AE37" s="373"/>
      <c r="AF37" s="373"/>
      <c r="AG37" s="373"/>
      <c r="AH37" s="373"/>
      <c r="AI37" s="373"/>
      <c r="AJ37" s="373"/>
      <c r="AK37" s="374"/>
      <c r="AL37" s="35">
        <f>SUM(COUNTIFS($A$27:A37,A37))</f>
        <v>0</v>
      </c>
    </row>
    <row r="38" spans="1:38" ht="39.950000000000003" customHeight="1" x14ac:dyDescent="0.2">
      <c r="A38" s="231"/>
      <c r="B38" s="231"/>
      <c r="C38" s="78" t="s">
        <v>53</v>
      </c>
      <c r="D38" s="232"/>
      <c r="E38" s="232" t="s">
        <v>53</v>
      </c>
      <c r="F38" s="232" t="s">
        <v>53</v>
      </c>
      <c r="G38" s="233"/>
      <c r="H38" s="234"/>
      <c r="I38" s="234"/>
      <c r="J38" s="234"/>
      <c r="K38" s="234"/>
      <c r="L38" s="234"/>
      <c r="M38" s="234"/>
      <c r="N38" s="235"/>
      <c r="O38" s="234"/>
      <c r="P38" s="235"/>
      <c r="Q38" s="75" t="s">
        <v>53</v>
      </c>
      <c r="R38" s="235"/>
      <c r="S38" s="233"/>
      <c r="T38" s="234"/>
      <c r="U38" s="233"/>
      <c r="V38" s="79" t="s">
        <v>53</v>
      </c>
      <c r="W38" s="80" t="s">
        <v>53</v>
      </c>
      <c r="X38" s="372"/>
      <c r="Y38" s="373"/>
      <c r="Z38" s="373"/>
      <c r="AA38" s="373"/>
      <c r="AB38" s="373"/>
      <c r="AC38" s="373"/>
      <c r="AD38" s="373"/>
      <c r="AE38" s="373"/>
      <c r="AF38" s="373"/>
      <c r="AG38" s="373"/>
      <c r="AH38" s="373"/>
      <c r="AI38" s="373"/>
      <c r="AJ38" s="373"/>
      <c r="AK38" s="374"/>
      <c r="AL38" s="35">
        <f>SUM(COUNTIFS($A$27:A38,A38))</f>
        <v>0</v>
      </c>
    </row>
    <row r="39" spans="1:38" ht="39.950000000000003" customHeight="1" x14ac:dyDescent="0.2">
      <c r="A39" s="231"/>
      <c r="B39" s="231"/>
      <c r="C39" s="78" t="s">
        <v>53</v>
      </c>
      <c r="D39" s="232" t="s">
        <v>53</v>
      </c>
      <c r="E39" s="232" t="s">
        <v>53</v>
      </c>
      <c r="F39" s="232" t="s">
        <v>53</v>
      </c>
      <c r="G39" s="233"/>
      <c r="H39" s="234"/>
      <c r="I39" s="234"/>
      <c r="J39" s="234"/>
      <c r="K39" s="234"/>
      <c r="L39" s="234"/>
      <c r="M39" s="234"/>
      <c r="N39" s="235"/>
      <c r="O39" s="234"/>
      <c r="P39" s="235"/>
      <c r="Q39" s="75" t="s">
        <v>53</v>
      </c>
      <c r="R39" s="235"/>
      <c r="S39" s="233"/>
      <c r="T39" s="234"/>
      <c r="U39" s="233"/>
      <c r="V39" s="79" t="s">
        <v>53</v>
      </c>
      <c r="W39" s="80" t="s">
        <v>53</v>
      </c>
      <c r="X39" s="372"/>
      <c r="Y39" s="373"/>
      <c r="Z39" s="373"/>
      <c r="AA39" s="373"/>
      <c r="AB39" s="373"/>
      <c r="AC39" s="373"/>
      <c r="AD39" s="373"/>
      <c r="AE39" s="373"/>
      <c r="AF39" s="373"/>
      <c r="AG39" s="373"/>
      <c r="AH39" s="373"/>
      <c r="AI39" s="373"/>
      <c r="AJ39" s="373"/>
      <c r="AK39" s="374"/>
      <c r="AL39" s="35">
        <f>SUM(COUNTIFS($A$27:A39,A39))</f>
        <v>0</v>
      </c>
    </row>
    <row r="40" spans="1:38" ht="39.950000000000003" customHeight="1" x14ac:dyDescent="0.2">
      <c r="A40" s="236"/>
      <c r="B40" s="236"/>
      <c r="C40" s="81" t="s">
        <v>53</v>
      </c>
      <c r="D40" s="237" t="s">
        <v>53</v>
      </c>
      <c r="E40" s="237" t="s">
        <v>53</v>
      </c>
      <c r="F40" s="237" t="s">
        <v>53</v>
      </c>
      <c r="G40" s="238"/>
      <c r="H40" s="239"/>
      <c r="I40" s="239"/>
      <c r="J40" s="239"/>
      <c r="K40" s="239"/>
      <c r="L40" s="239"/>
      <c r="M40" s="239"/>
      <c r="N40" s="240"/>
      <c r="O40" s="239"/>
      <c r="P40" s="240"/>
      <c r="Q40" s="75" t="s">
        <v>53</v>
      </c>
      <c r="R40" s="240"/>
      <c r="S40" s="238"/>
      <c r="T40" s="239"/>
      <c r="U40" s="238"/>
      <c r="V40" s="79" t="s">
        <v>53</v>
      </c>
      <c r="W40" s="80" t="s">
        <v>53</v>
      </c>
      <c r="X40" s="372"/>
      <c r="Y40" s="373"/>
      <c r="Z40" s="373"/>
      <c r="AA40" s="373"/>
      <c r="AB40" s="373"/>
      <c r="AC40" s="373"/>
      <c r="AD40" s="373"/>
      <c r="AE40" s="373"/>
      <c r="AF40" s="373"/>
      <c r="AG40" s="373"/>
      <c r="AH40" s="373"/>
      <c r="AI40" s="373"/>
      <c r="AJ40" s="373"/>
      <c r="AK40" s="374"/>
      <c r="AL40" s="35">
        <f>SUM(COUNTIFS($A$27:A40,A40))</f>
        <v>0</v>
      </c>
    </row>
    <row r="42" spans="1:38" ht="26.25" x14ac:dyDescent="0.4">
      <c r="A42" s="82" t="s">
        <v>96</v>
      </c>
      <c r="B42" s="50"/>
      <c r="C42" s="50"/>
      <c r="D42" s="50"/>
      <c r="E42" s="50"/>
      <c r="F42" s="50"/>
      <c r="G42" s="50"/>
      <c r="H42" s="50"/>
      <c r="I42" s="50"/>
      <c r="J42" s="50"/>
      <c r="K42" s="50"/>
    </row>
    <row r="43" spans="1:38" ht="23.1" customHeight="1" x14ac:dyDescent="0.2">
      <c r="A43" s="375" t="s">
        <v>97</v>
      </c>
      <c r="B43" s="376"/>
      <c r="C43" s="376"/>
      <c r="D43" s="376"/>
      <c r="E43" s="376"/>
      <c r="F43" s="376"/>
      <c r="G43" s="376"/>
      <c r="H43" s="376"/>
      <c r="I43" s="376"/>
      <c r="J43" s="376"/>
      <c r="K43" s="376"/>
      <c r="L43" s="376"/>
      <c r="M43" s="376"/>
      <c r="N43" s="376"/>
    </row>
    <row r="44" spans="1:38" ht="90.6" customHeight="1" x14ac:dyDescent="0.2">
      <c r="A44" s="83" t="s">
        <v>98</v>
      </c>
      <c r="B44" s="84" t="s">
        <v>86</v>
      </c>
      <c r="C44" s="84" t="s">
        <v>99</v>
      </c>
      <c r="D44" s="84" t="s">
        <v>100</v>
      </c>
      <c r="E44" s="85" t="s">
        <v>101</v>
      </c>
      <c r="F44" s="377" t="s">
        <v>102</v>
      </c>
      <c r="G44" s="378"/>
      <c r="H44" s="379" t="s">
        <v>103</v>
      </c>
      <c r="I44" s="380"/>
      <c r="J44" s="380"/>
      <c r="K44" s="380"/>
      <c r="L44" s="380"/>
      <c r="M44" s="380"/>
      <c r="N44" s="381"/>
      <c r="P44" s="40"/>
      <c r="Q44" s="50"/>
      <c r="R44" s="50"/>
      <c r="S44" s="50"/>
      <c r="T44" s="50"/>
      <c r="U44" s="50"/>
      <c r="V44" s="50"/>
      <c r="W44" s="50"/>
    </row>
    <row r="45" spans="1:38" ht="41.25" customHeight="1" x14ac:dyDescent="0.2">
      <c r="A45" s="86" t="s">
        <v>162</v>
      </c>
      <c r="B45" s="87" t="s">
        <v>111</v>
      </c>
      <c r="C45" s="241"/>
      <c r="D45" s="242"/>
      <c r="E45" s="88" t="s">
        <v>53</v>
      </c>
      <c r="F45" s="390"/>
      <c r="G45" s="390"/>
      <c r="H45" s="391"/>
      <c r="I45" s="391"/>
      <c r="J45" s="391"/>
      <c r="K45" s="391"/>
      <c r="L45" s="391"/>
      <c r="M45" s="391"/>
      <c r="N45" s="391"/>
      <c r="P45" s="89"/>
      <c r="Q45" s="50"/>
      <c r="R45" s="50"/>
      <c r="S45" s="50"/>
      <c r="T45" s="50"/>
      <c r="U45" s="50"/>
      <c r="V45" s="50"/>
      <c r="W45" s="50"/>
    </row>
    <row r="46" spans="1:38" ht="41.25" customHeight="1" x14ac:dyDescent="0.2">
      <c r="A46" s="86" t="s">
        <v>53</v>
      </c>
      <c r="B46" s="90" t="s">
        <v>53</v>
      </c>
      <c r="C46" s="243"/>
      <c r="D46" s="244"/>
      <c r="E46" s="91" t="s">
        <v>53</v>
      </c>
      <c r="F46" s="382"/>
      <c r="G46" s="382"/>
      <c r="H46" s="383"/>
      <c r="I46" s="383"/>
      <c r="J46" s="383"/>
      <c r="K46" s="383"/>
      <c r="L46" s="383"/>
      <c r="M46" s="383"/>
      <c r="N46" s="383"/>
      <c r="P46" s="50"/>
      <c r="Q46" s="50"/>
      <c r="R46" s="50"/>
      <c r="S46" s="50"/>
      <c r="T46" s="50"/>
      <c r="U46" s="50"/>
      <c r="V46" s="50"/>
      <c r="W46" s="50"/>
    </row>
    <row r="47" spans="1:38" ht="41.25" customHeight="1" x14ac:dyDescent="0.2">
      <c r="A47" s="86" t="s">
        <v>53</v>
      </c>
      <c r="B47" s="90" t="s">
        <v>53</v>
      </c>
      <c r="C47" s="241"/>
      <c r="D47" s="244"/>
      <c r="E47" s="91" t="s">
        <v>53</v>
      </c>
      <c r="F47" s="382"/>
      <c r="G47" s="382"/>
      <c r="H47" s="383"/>
      <c r="I47" s="383"/>
      <c r="J47" s="383"/>
      <c r="K47" s="383"/>
      <c r="L47" s="383"/>
      <c r="M47" s="383"/>
      <c r="N47" s="383"/>
      <c r="P47" s="50"/>
      <c r="Q47" s="50"/>
      <c r="R47" s="50"/>
      <c r="S47" s="50"/>
      <c r="T47" s="50"/>
      <c r="U47" s="50"/>
      <c r="V47" s="50"/>
      <c r="W47" s="50"/>
    </row>
    <row r="48" spans="1:38" ht="41.25" customHeight="1" x14ac:dyDescent="0.2">
      <c r="A48" s="86" t="s">
        <v>53</v>
      </c>
      <c r="B48" s="90" t="s">
        <v>53</v>
      </c>
      <c r="C48" s="243"/>
      <c r="D48" s="244"/>
      <c r="E48" s="91" t="s">
        <v>53</v>
      </c>
      <c r="F48" s="382"/>
      <c r="G48" s="382"/>
      <c r="H48" s="383"/>
      <c r="I48" s="383"/>
      <c r="J48" s="383"/>
      <c r="K48" s="383"/>
      <c r="L48" s="383"/>
      <c r="M48" s="383"/>
      <c r="N48" s="383"/>
      <c r="P48" s="50"/>
      <c r="Q48" s="50"/>
      <c r="R48" s="50"/>
      <c r="S48" s="50"/>
      <c r="T48" s="50"/>
      <c r="U48" s="50"/>
      <c r="V48" s="50"/>
      <c r="W48" s="50"/>
    </row>
    <row r="49" spans="1:28" ht="41.25" customHeight="1" x14ac:dyDescent="0.2">
      <c r="A49" s="86" t="s">
        <v>53</v>
      </c>
      <c r="B49" s="90" t="s">
        <v>53</v>
      </c>
      <c r="C49" s="243"/>
      <c r="D49" s="244"/>
      <c r="E49" s="91" t="s">
        <v>53</v>
      </c>
      <c r="F49" s="382"/>
      <c r="G49" s="382"/>
      <c r="H49" s="384"/>
      <c r="I49" s="384"/>
      <c r="J49" s="384"/>
      <c r="K49" s="384"/>
      <c r="L49" s="384"/>
      <c r="M49" s="384"/>
      <c r="N49" s="384"/>
      <c r="P49" s="50"/>
      <c r="Q49" s="50"/>
      <c r="R49" s="50"/>
      <c r="S49" s="50"/>
      <c r="T49" s="50"/>
      <c r="U49" s="50"/>
      <c r="V49" s="50"/>
      <c r="W49" s="50"/>
    </row>
    <row r="50" spans="1:28" x14ac:dyDescent="0.2">
      <c r="A50" s="35" t="s">
        <v>163</v>
      </c>
      <c r="P50" s="50"/>
      <c r="Q50" s="50"/>
      <c r="R50" s="50"/>
      <c r="S50" s="50"/>
      <c r="T50" s="50"/>
      <c r="U50" s="50"/>
      <c r="V50" s="50"/>
      <c r="W50" s="50"/>
    </row>
    <row r="51" spans="1:28" ht="127.5" customHeight="1" x14ac:dyDescent="0.2"/>
    <row r="52" spans="1:28" ht="39.75" customHeight="1" x14ac:dyDescent="0.4">
      <c r="A52" s="92" t="s">
        <v>104</v>
      </c>
      <c r="D52" s="385" t="s">
        <v>81</v>
      </c>
      <c r="E52" s="385"/>
      <c r="F52" s="385"/>
      <c r="G52" s="385"/>
      <c r="H52" s="385"/>
      <c r="I52" s="385"/>
      <c r="J52" s="385"/>
      <c r="K52" s="386"/>
      <c r="L52" s="387"/>
      <c r="M52" s="93" t="s">
        <v>80</v>
      </c>
      <c r="N52" s="94" t="s">
        <v>39</v>
      </c>
      <c r="O52" s="95" t="s">
        <v>82</v>
      </c>
      <c r="P52" s="96"/>
    </row>
    <row r="53" spans="1:28" ht="40.5" customHeight="1" x14ac:dyDescent="0.2">
      <c r="A53" s="245" t="s">
        <v>105</v>
      </c>
      <c r="B53" s="246" t="s">
        <v>106</v>
      </c>
      <c r="C53" s="246" t="s">
        <v>85</v>
      </c>
      <c r="D53" s="247">
        <f>FirstYear</f>
        <v>2021</v>
      </c>
      <c r="E53" s="247">
        <f>FirstYear+1</f>
        <v>2022</v>
      </c>
      <c r="F53" s="247">
        <f>FirstYear+2</f>
        <v>2023</v>
      </c>
      <c r="G53" s="247">
        <f>FirstYear+3</f>
        <v>2024</v>
      </c>
      <c r="H53" s="247">
        <f>FirstYear+4</f>
        <v>2025</v>
      </c>
      <c r="I53" s="247">
        <f>FirstYear+5</f>
        <v>2026</v>
      </c>
      <c r="J53" s="248">
        <f>FirstYear+6</f>
        <v>2027</v>
      </c>
      <c r="K53" s="247">
        <f>FirstYear+7</f>
        <v>2028</v>
      </c>
      <c r="L53" s="247">
        <f>FirstYear+8</f>
        <v>2029</v>
      </c>
      <c r="M53" s="249" t="s">
        <v>90</v>
      </c>
      <c r="N53" s="250" t="s">
        <v>91</v>
      </c>
      <c r="O53" s="251" t="s">
        <v>91</v>
      </c>
      <c r="P53" s="246" t="s">
        <v>93</v>
      </c>
      <c r="Q53" s="388" t="s">
        <v>107</v>
      </c>
      <c r="R53" s="389"/>
      <c r="S53" s="389"/>
      <c r="T53" s="389"/>
      <c r="U53" s="389"/>
      <c r="V53" s="252"/>
      <c r="W53" s="252"/>
      <c r="X53" s="252"/>
      <c r="Y53" s="252"/>
      <c r="Z53" s="252"/>
      <c r="AA53" s="252"/>
      <c r="AB53" s="253"/>
    </row>
    <row r="54" spans="1:28" ht="39.950000000000003" customHeight="1" x14ac:dyDescent="0.2">
      <c r="A54" s="254" t="s">
        <v>115</v>
      </c>
      <c r="B54" s="254" t="s">
        <v>56</v>
      </c>
      <c r="C54" s="97" t="s">
        <v>154</v>
      </c>
      <c r="D54" s="255">
        <v>150000</v>
      </c>
      <c r="E54" s="255"/>
      <c r="F54" s="255"/>
      <c r="G54" s="255"/>
      <c r="H54" s="255"/>
      <c r="I54" s="255"/>
      <c r="J54" s="255"/>
      <c r="K54" s="255"/>
      <c r="L54" s="255"/>
      <c r="M54" s="98">
        <v>150000</v>
      </c>
      <c r="N54" s="230"/>
      <c r="O54" s="255"/>
      <c r="P54" s="98">
        <v>150000</v>
      </c>
      <c r="Q54" s="395" t="s">
        <v>143</v>
      </c>
      <c r="R54" s="396"/>
      <c r="S54" s="396"/>
      <c r="T54" s="396"/>
      <c r="U54" s="396"/>
      <c r="V54" s="396"/>
      <c r="W54" s="396"/>
      <c r="X54" s="396"/>
      <c r="Y54" s="396"/>
      <c r="Z54" s="396"/>
      <c r="AA54" s="396"/>
      <c r="AB54" s="397"/>
    </row>
    <row r="55" spans="1:28" ht="39.950000000000003" customHeight="1" x14ac:dyDescent="0.2">
      <c r="A55" s="256" t="s">
        <v>116</v>
      </c>
      <c r="B55" s="256" t="s">
        <v>56</v>
      </c>
      <c r="C55" s="78" t="s">
        <v>154</v>
      </c>
      <c r="D55" s="235">
        <v>75000</v>
      </c>
      <c r="E55" s="235">
        <v>150000</v>
      </c>
      <c r="F55" s="235">
        <v>150000</v>
      </c>
      <c r="G55" s="235">
        <v>150000</v>
      </c>
      <c r="H55" s="235">
        <v>150000</v>
      </c>
      <c r="I55" s="235"/>
      <c r="J55" s="257"/>
      <c r="K55" s="235"/>
      <c r="L55" s="235"/>
      <c r="M55" s="98">
        <v>675000</v>
      </c>
      <c r="N55" s="234"/>
      <c r="O55" s="235"/>
      <c r="P55" s="99">
        <v>675000</v>
      </c>
      <c r="Q55" s="398" t="s">
        <v>164</v>
      </c>
      <c r="R55" s="373"/>
      <c r="S55" s="373"/>
      <c r="T55" s="373"/>
      <c r="U55" s="373"/>
      <c r="V55" s="373"/>
      <c r="W55" s="373"/>
      <c r="X55" s="373"/>
      <c r="Y55" s="373"/>
      <c r="Z55" s="373"/>
      <c r="AA55" s="373"/>
      <c r="AB55" s="374"/>
    </row>
    <row r="56" spans="1:28" ht="39.950000000000003" customHeight="1" x14ac:dyDescent="0.2">
      <c r="A56" s="256" t="s">
        <v>116</v>
      </c>
      <c r="B56" s="256" t="s">
        <v>56</v>
      </c>
      <c r="C56" s="78" t="s">
        <v>154</v>
      </c>
      <c r="D56" s="257">
        <v>20000</v>
      </c>
      <c r="E56" s="257">
        <v>80000</v>
      </c>
      <c r="F56" s="257">
        <v>80000</v>
      </c>
      <c r="G56" s="257">
        <v>60000</v>
      </c>
      <c r="H56" s="257"/>
      <c r="I56" s="257"/>
      <c r="J56" s="257"/>
      <c r="K56" s="257"/>
      <c r="L56" s="257"/>
      <c r="M56" s="98">
        <v>240000</v>
      </c>
      <c r="N56" s="234"/>
      <c r="O56" s="257"/>
      <c r="P56" s="99">
        <v>240000</v>
      </c>
      <c r="Q56" s="398" t="s">
        <v>144</v>
      </c>
      <c r="R56" s="373"/>
      <c r="S56" s="373"/>
      <c r="T56" s="373"/>
      <c r="U56" s="373"/>
      <c r="V56" s="373"/>
      <c r="W56" s="373"/>
      <c r="X56" s="373"/>
      <c r="Y56" s="373"/>
      <c r="Z56" s="373"/>
      <c r="AA56" s="373"/>
      <c r="AB56" s="374"/>
    </row>
    <row r="57" spans="1:28" ht="39.950000000000003" customHeight="1" x14ac:dyDescent="0.2">
      <c r="A57" s="256" t="s">
        <v>116</v>
      </c>
      <c r="B57" s="256" t="s">
        <v>56</v>
      </c>
      <c r="C57" s="78" t="s">
        <v>154</v>
      </c>
      <c r="D57" s="235"/>
      <c r="E57" s="235">
        <v>30000</v>
      </c>
      <c r="F57" s="235">
        <v>30000</v>
      </c>
      <c r="G57" s="235">
        <v>30000</v>
      </c>
      <c r="H57" s="235">
        <v>30000</v>
      </c>
      <c r="I57" s="235"/>
      <c r="J57" s="257"/>
      <c r="K57" s="235"/>
      <c r="L57" s="235"/>
      <c r="M57" s="98">
        <v>120000</v>
      </c>
      <c r="N57" s="234"/>
      <c r="O57" s="235"/>
      <c r="P57" s="99">
        <v>120000</v>
      </c>
      <c r="Q57" s="398" t="s">
        <v>146</v>
      </c>
      <c r="R57" s="373"/>
      <c r="S57" s="373"/>
      <c r="T57" s="373"/>
      <c r="U57" s="373"/>
      <c r="V57" s="373"/>
      <c r="W57" s="373"/>
      <c r="X57" s="373"/>
      <c r="Y57" s="373"/>
      <c r="Z57" s="373"/>
      <c r="AA57" s="373"/>
      <c r="AB57" s="374"/>
    </row>
    <row r="58" spans="1:28" ht="39.950000000000003" customHeight="1" x14ac:dyDescent="0.2">
      <c r="A58" s="256" t="s">
        <v>116</v>
      </c>
      <c r="B58" s="256" t="s">
        <v>56</v>
      </c>
      <c r="C58" s="78" t="s">
        <v>154</v>
      </c>
      <c r="D58" s="257"/>
      <c r="E58" s="257">
        <v>35000</v>
      </c>
      <c r="F58" s="257"/>
      <c r="G58" s="257"/>
      <c r="H58" s="257"/>
      <c r="I58" s="257"/>
      <c r="J58" s="257"/>
      <c r="K58" s="257"/>
      <c r="L58" s="257"/>
      <c r="M58" s="98">
        <v>35000</v>
      </c>
      <c r="N58" s="234"/>
      <c r="O58" s="257"/>
      <c r="P58" s="99">
        <v>35000</v>
      </c>
      <c r="Q58" s="398" t="s">
        <v>175</v>
      </c>
      <c r="R58" s="373"/>
      <c r="S58" s="373"/>
      <c r="T58" s="373"/>
      <c r="U58" s="373"/>
      <c r="V58" s="373"/>
      <c r="W58" s="373"/>
      <c r="X58" s="373"/>
      <c r="Y58" s="373"/>
      <c r="Z58" s="373"/>
      <c r="AA58" s="373"/>
      <c r="AB58" s="374"/>
    </row>
    <row r="59" spans="1:28" ht="39.950000000000003" customHeight="1" x14ac:dyDescent="0.2">
      <c r="A59" s="256"/>
      <c r="B59" s="256"/>
      <c r="C59" s="78" t="s">
        <v>53</v>
      </c>
      <c r="D59" s="235"/>
      <c r="E59" s="235"/>
      <c r="F59" s="235"/>
      <c r="G59" s="235"/>
      <c r="H59" s="235"/>
      <c r="I59" s="235"/>
      <c r="J59" s="257"/>
      <c r="K59" s="235"/>
      <c r="L59" s="235"/>
      <c r="M59" s="98" t="s">
        <v>53</v>
      </c>
      <c r="N59" s="234"/>
      <c r="O59" s="235"/>
      <c r="P59" s="99" t="s">
        <v>53</v>
      </c>
      <c r="Q59" s="398"/>
      <c r="R59" s="373"/>
      <c r="S59" s="373"/>
      <c r="T59" s="373"/>
      <c r="U59" s="373"/>
      <c r="V59" s="373"/>
      <c r="W59" s="373"/>
      <c r="X59" s="373"/>
      <c r="Y59" s="373"/>
      <c r="Z59" s="373"/>
      <c r="AA59" s="373"/>
      <c r="AB59" s="374"/>
    </row>
    <row r="60" spans="1:28" ht="39.950000000000003" customHeight="1" x14ac:dyDescent="0.2">
      <c r="A60" s="256"/>
      <c r="B60" s="256"/>
      <c r="C60" s="78" t="s">
        <v>53</v>
      </c>
      <c r="D60" s="257"/>
      <c r="E60" s="257"/>
      <c r="F60" s="257"/>
      <c r="G60" s="257"/>
      <c r="H60" s="257"/>
      <c r="I60" s="257"/>
      <c r="J60" s="257"/>
      <c r="K60" s="257"/>
      <c r="L60" s="257"/>
      <c r="M60" s="98" t="s">
        <v>53</v>
      </c>
      <c r="N60" s="234"/>
      <c r="O60" s="257"/>
      <c r="P60" s="99" t="s">
        <v>53</v>
      </c>
      <c r="Q60" s="398"/>
      <c r="R60" s="373"/>
      <c r="S60" s="373"/>
      <c r="T60" s="373"/>
      <c r="U60" s="373"/>
      <c r="V60" s="373"/>
      <c r="W60" s="373"/>
      <c r="X60" s="373"/>
      <c r="Y60" s="373"/>
      <c r="Z60" s="373"/>
      <c r="AA60" s="373"/>
      <c r="AB60" s="374"/>
    </row>
    <row r="61" spans="1:28" ht="39.950000000000003" customHeight="1" x14ac:dyDescent="0.2">
      <c r="A61" s="256"/>
      <c r="B61" s="256"/>
      <c r="C61" s="78" t="s">
        <v>53</v>
      </c>
      <c r="D61" s="235"/>
      <c r="E61" s="235"/>
      <c r="F61" s="235"/>
      <c r="G61" s="235"/>
      <c r="H61" s="235"/>
      <c r="I61" s="235"/>
      <c r="J61" s="257"/>
      <c r="K61" s="235"/>
      <c r="L61" s="235"/>
      <c r="M61" s="98" t="s">
        <v>53</v>
      </c>
      <c r="N61" s="234"/>
      <c r="O61" s="235"/>
      <c r="P61" s="99" t="s">
        <v>53</v>
      </c>
      <c r="Q61" s="398"/>
      <c r="R61" s="373"/>
      <c r="S61" s="373"/>
      <c r="T61" s="373"/>
      <c r="U61" s="373"/>
      <c r="V61" s="373"/>
      <c r="W61" s="373"/>
      <c r="X61" s="373"/>
      <c r="Y61" s="373"/>
      <c r="Z61" s="373"/>
      <c r="AA61" s="373"/>
      <c r="AB61" s="374"/>
    </row>
    <row r="62" spans="1:28" ht="39.950000000000003" customHeight="1" x14ac:dyDescent="0.2">
      <c r="A62" s="256"/>
      <c r="B62" s="256"/>
      <c r="C62" s="78" t="s">
        <v>53</v>
      </c>
      <c r="D62" s="257"/>
      <c r="E62" s="257"/>
      <c r="F62" s="257"/>
      <c r="G62" s="257"/>
      <c r="H62" s="257"/>
      <c r="I62" s="257"/>
      <c r="J62" s="257"/>
      <c r="K62" s="257"/>
      <c r="L62" s="257"/>
      <c r="M62" s="98" t="s">
        <v>53</v>
      </c>
      <c r="N62" s="234"/>
      <c r="O62" s="257"/>
      <c r="P62" s="99" t="s">
        <v>53</v>
      </c>
      <c r="Q62" s="398"/>
      <c r="R62" s="373"/>
      <c r="S62" s="373"/>
      <c r="T62" s="373"/>
      <c r="U62" s="373"/>
      <c r="V62" s="373"/>
      <c r="W62" s="373"/>
      <c r="X62" s="373"/>
      <c r="Y62" s="373"/>
      <c r="Z62" s="373"/>
      <c r="AA62" s="373"/>
      <c r="AB62" s="374"/>
    </row>
    <row r="63" spans="1:28" ht="39.950000000000003" customHeight="1" x14ac:dyDescent="0.2">
      <c r="A63" s="258"/>
      <c r="B63" s="258"/>
      <c r="C63" s="81" t="s">
        <v>53</v>
      </c>
      <c r="D63" s="240"/>
      <c r="E63" s="240"/>
      <c r="F63" s="240"/>
      <c r="G63" s="240"/>
      <c r="H63" s="240"/>
      <c r="I63" s="240"/>
      <c r="J63" s="259"/>
      <c r="K63" s="240"/>
      <c r="L63" s="240"/>
      <c r="M63" s="98" t="s">
        <v>53</v>
      </c>
      <c r="N63" s="239"/>
      <c r="O63" s="240"/>
      <c r="P63" s="99" t="s">
        <v>53</v>
      </c>
      <c r="Q63" s="398"/>
      <c r="R63" s="373"/>
      <c r="S63" s="373"/>
      <c r="T63" s="373"/>
      <c r="U63" s="373"/>
      <c r="V63" s="373"/>
      <c r="W63" s="373"/>
      <c r="X63" s="373"/>
      <c r="Y63" s="373"/>
      <c r="Z63" s="373"/>
      <c r="AA63" s="373"/>
      <c r="AB63" s="374"/>
    </row>
    <row r="64" spans="1:28" ht="27" customHeight="1" x14ac:dyDescent="0.2">
      <c r="A64" s="100"/>
      <c r="B64" s="100"/>
      <c r="C64" s="101"/>
      <c r="D64" s="101"/>
      <c r="E64" s="101"/>
      <c r="F64" s="101"/>
      <c r="G64" s="101"/>
      <c r="H64" s="101"/>
      <c r="I64" s="101"/>
      <c r="J64" s="101"/>
      <c r="K64" s="101"/>
      <c r="L64" s="101"/>
      <c r="M64" s="100"/>
      <c r="N64" s="100"/>
      <c r="O64" s="100"/>
      <c r="P64" s="100"/>
      <c r="Q64" s="100"/>
      <c r="R64" s="100"/>
      <c r="S64" s="100"/>
      <c r="T64" s="100"/>
      <c r="U64" s="100"/>
      <c r="V64" s="100"/>
      <c r="W64" s="100"/>
    </row>
    <row r="65" spans="1:26" ht="13.5" thickBot="1" x14ac:dyDescent="0.25">
      <c r="A65" s="102"/>
      <c r="B65" s="100"/>
      <c r="C65" s="103"/>
      <c r="D65" s="101"/>
      <c r="E65" s="101"/>
      <c r="F65" s="101"/>
      <c r="G65" s="100"/>
      <c r="H65" s="100"/>
      <c r="I65" s="100"/>
      <c r="J65" s="100"/>
      <c r="K65" s="100"/>
      <c r="L65" s="100"/>
      <c r="M65" s="100"/>
    </row>
    <row r="66" spans="1:26" ht="29.25" customHeight="1" thickBot="1" x14ac:dyDescent="0.25">
      <c r="A66" s="104" t="s">
        <v>108</v>
      </c>
      <c r="B66" s="105" t="s">
        <v>2</v>
      </c>
      <c r="C66" s="106">
        <v>2021</v>
      </c>
      <c r="D66" s="106">
        <v>2022</v>
      </c>
      <c r="E66" s="106">
        <v>2023</v>
      </c>
      <c r="F66" s="106">
        <v>2024</v>
      </c>
      <c r="G66" s="106">
        <v>2025</v>
      </c>
      <c r="H66" s="107">
        <v>2026</v>
      </c>
      <c r="I66" s="107">
        <v>2027</v>
      </c>
      <c r="J66" s="107">
        <v>2028</v>
      </c>
      <c r="K66" s="107">
        <v>2029</v>
      </c>
      <c r="L66" s="108" t="s">
        <v>39</v>
      </c>
      <c r="M66" s="109" t="s">
        <v>109</v>
      </c>
    </row>
    <row r="67" spans="1:26" ht="26.25" customHeight="1" x14ac:dyDescent="0.2">
      <c r="A67" s="110" t="s">
        <v>95</v>
      </c>
      <c r="B67" s="111" t="s">
        <v>53</v>
      </c>
      <c r="C67" s="112">
        <v>0</v>
      </c>
      <c r="D67" s="113">
        <v>0</v>
      </c>
      <c r="E67" s="113">
        <v>0</v>
      </c>
      <c r="F67" s="113">
        <v>0</v>
      </c>
      <c r="G67" s="113">
        <v>0</v>
      </c>
      <c r="H67" s="113">
        <v>0</v>
      </c>
      <c r="I67" s="113">
        <v>0</v>
      </c>
      <c r="J67" s="113">
        <v>0</v>
      </c>
      <c r="K67" s="113">
        <v>0</v>
      </c>
      <c r="L67" s="114">
        <v>682520</v>
      </c>
      <c r="M67" s="115">
        <v>0</v>
      </c>
    </row>
    <row r="68" spans="1:26" ht="26.25" customHeight="1" x14ac:dyDescent="0.2">
      <c r="A68" s="116" t="s">
        <v>110</v>
      </c>
      <c r="B68" s="117" t="s">
        <v>53</v>
      </c>
      <c r="C68" s="118">
        <v>0</v>
      </c>
      <c r="D68" s="119">
        <v>0</v>
      </c>
      <c r="E68" s="119">
        <v>0</v>
      </c>
      <c r="F68" s="119">
        <v>0</v>
      </c>
      <c r="G68" s="119">
        <v>0</v>
      </c>
      <c r="H68" s="119">
        <v>0</v>
      </c>
      <c r="I68" s="119">
        <v>0</v>
      </c>
      <c r="J68" s="119">
        <v>0</v>
      </c>
      <c r="K68" s="119">
        <v>0</v>
      </c>
      <c r="L68" s="120">
        <v>0</v>
      </c>
      <c r="M68" s="121">
        <v>0</v>
      </c>
    </row>
    <row r="69" spans="1:26" ht="25.5" customHeight="1" x14ac:dyDescent="0.2">
      <c r="A69" s="116" t="s">
        <v>111</v>
      </c>
      <c r="B69" s="122">
        <v>1453080</v>
      </c>
      <c r="C69" s="118">
        <v>0</v>
      </c>
      <c r="D69" s="119">
        <v>0</v>
      </c>
      <c r="E69" s="119">
        <v>572034</v>
      </c>
      <c r="F69" s="119">
        <v>583474</v>
      </c>
      <c r="G69" s="119">
        <v>297572</v>
      </c>
      <c r="H69" s="119">
        <v>0</v>
      </c>
      <c r="I69" s="119">
        <v>0</v>
      </c>
      <c r="J69" s="119">
        <v>0</v>
      </c>
      <c r="K69" s="119">
        <v>0</v>
      </c>
      <c r="L69" s="120">
        <v>0</v>
      </c>
      <c r="M69" s="121">
        <v>0</v>
      </c>
    </row>
    <row r="70" spans="1:26" ht="25.5" customHeight="1" thickBot="1" x14ac:dyDescent="0.25">
      <c r="A70" s="116" t="s">
        <v>112</v>
      </c>
      <c r="B70" s="122">
        <v>1384390</v>
      </c>
      <c r="C70" s="123">
        <v>111418</v>
      </c>
      <c r="D70" s="124">
        <v>454584</v>
      </c>
      <c r="E70" s="124">
        <v>463676</v>
      </c>
      <c r="F70" s="124">
        <v>354712</v>
      </c>
      <c r="G70" s="124">
        <v>0</v>
      </c>
      <c r="H70" s="124">
        <v>0</v>
      </c>
      <c r="I70" s="124">
        <v>0</v>
      </c>
      <c r="J70" s="124">
        <v>0</v>
      </c>
      <c r="K70" s="124">
        <v>0</v>
      </c>
      <c r="L70" s="125">
        <v>0</v>
      </c>
      <c r="M70" s="126">
        <v>0</v>
      </c>
      <c r="R70" s="127"/>
    </row>
    <row r="71" spans="1:26" ht="28.5" customHeight="1" x14ac:dyDescent="0.2">
      <c r="A71" s="128" t="s">
        <v>113</v>
      </c>
      <c r="B71" s="111">
        <v>2837470</v>
      </c>
      <c r="C71" s="129">
        <v>111418</v>
      </c>
      <c r="D71" s="130">
        <v>454584</v>
      </c>
      <c r="E71" s="130">
        <v>1035710</v>
      </c>
      <c r="F71" s="130">
        <v>938186</v>
      </c>
      <c r="G71" s="131">
        <v>297572</v>
      </c>
      <c r="H71" s="129" t="s">
        <v>53</v>
      </c>
      <c r="I71" s="132" t="s">
        <v>53</v>
      </c>
      <c r="J71" s="129" t="s">
        <v>53</v>
      </c>
      <c r="K71" s="133" t="s">
        <v>53</v>
      </c>
      <c r="L71" s="134">
        <v>682520</v>
      </c>
      <c r="M71" s="135" t="s">
        <v>53</v>
      </c>
    </row>
    <row r="72" spans="1:26" ht="26.25" customHeight="1" x14ac:dyDescent="0.2">
      <c r="A72" s="136" t="s">
        <v>114</v>
      </c>
      <c r="B72" s="122">
        <v>238720</v>
      </c>
      <c r="C72" s="118">
        <v>0</v>
      </c>
      <c r="D72" s="119">
        <v>78003</v>
      </c>
      <c r="E72" s="119">
        <v>79563</v>
      </c>
      <c r="F72" s="119">
        <v>81154</v>
      </c>
      <c r="G72" s="119">
        <v>0</v>
      </c>
      <c r="H72" s="119">
        <v>0</v>
      </c>
      <c r="I72" s="137">
        <v>0</v>
      </c>
      <c r="J72" s="118">
        <v>0</v>
      </c>
      <c r="K72" s="138">
        <v>0</v>
      </c>
      <c r="L72" s="118">
        <v>0</v>
      </c>
      <c r="M72" s="121">
        <v>0</v>
      </c>
    </row>
    <row r="73" spans="1:26" ht="25.5" customHeight="1" x14ac:dyDescent="0.2">
      <c r="A73" s="136" t="s">
        <v>115</v>
      </c>
      <c r="B73" s="122">
        <v>150000</v>
      </c>
      <c r="C73" s="118">
        <v>150000</v>
      </c>
      <c r="D73" s="119">
        <v>0</v>
      </c>
      <c r="E73" s="119">
        <v>0</v>
      </c>
      <c r="F73" s="119">
        <v>0</v>
      </c>
      <c r="G73" s="119">
        <v>0</v>
      </c>
      <c r="H73" s="119">
        <v>0</v>
      </c>
      <c r="I73" s="137">
        <v>0</v>
      </c>
      <c r="J73" s="118">
        <v>0</v>
      </c>
      <c r="K73" s="138">
        <v>0</v>
      </c>
      <c r="L73" s="118">
        <v>0</v>
      </c>
      <c r="M73" s="121">
        <v>0</v>
      </c>
    </row>
    <row r="74" spans="1:26" ht="25.5" customHeight="1" thickBot="1" x14ac:dyDescent="0.25">
      <c r="A74" s="136" t="s">
        <v>116</v>
      </c>
      <c r="B74" s="122">
        <v>1070000</v>
      </c>
      <c r="C74" s="123">
        <v>95000</v>
      </c>
      <c r="D74" s="124">
        <v>295000</v>
      </c>
      <c r="E74" s="124">
        <v>260000</v>
      </c>
      <c r="F74" s="124">
        <v>240000</v>
      </c>
      <c r="G74" s="124">
        <v>180000</v>
      </c>
      <c r="H74" s="124">
        <v>0</v>
      </c>
      <c r="I74" s="139">
        <v>0</v>
      </c>
      <c r="J74" s="123">
        <v>0</v>
      </c>
      <c r="K74" s="140">
        <v>0</v>
      </c>
      <c r="L74" s="118">
        <v>0</v>
      </c>
      <c r="M74" s="141">
        <v>0</v>
      </c>
    </row>
    <row r="75" spans="1:26" ht="25.5" customHeight="1" thickBot="1" x14ac:dyDescent="0.25">
      <c r="A75" s="128" t="s">
        <v>90</v>
      </c>
      <c r="B75" s="111">
        <v>4296190</v>
      </c>
      <c r="C75" s="129">
        <v>356418</v>
      </c>
      <c r="D75" s="130">
        <v>827587</v>
      </c>
      <c r="E75" s="130">
        <v>1375273</v>
      </c>
      <c r="F75" s="130">
        <v>1259340</v>
      </c>
      <c r="G75" s="131">
        <v>477572</v>
      </c>
      <c r="H75" s="129" t="s">
        <v>53</v>
      </c>
      <c r="I75" s="131" t="s">
        <v>53</v>
      </c>
      <c r="J75" s="129" t="s">
        <v>53</v>
      </c>
      <c r="K75" s="142" t="s">
        <v>53</v>
      </c>
      <c r="L75" s="143">
        <v>682520</v>
      </c>
      <c r="M75" s="144" t="s">
        <v>53</v>
      </c>
    </row>
    <row r="76" spans="1:26" ht="25.5" customHeight="1" thickBot="1" x14ac:dyDescent="0.25">
      <c r="A76" s="136" t="s">
        <v>117</v>
      </c>
      <c r="B76" s="122">
        <v>1890324</v>
      </c>
      <c r="C76" s="118">
        <v>156824</v>
      </c>
      <c r="D76" s="119">
        <v>364138</v>
      </c>
      <c r="E76" s="119">
        <v>605120</v>
      </c>
      <c r="F76" s="119">
        <v>554110</v>
      </c>
      <c r="G76" s="137">
        <v>210132</v>
      </c>
      <c r="H76" s="118">
        <v>0</v>
      </c>
      <c r="I76" s="137">
        <v>0</v>
      </c>
      <c r="J76" s="118">
        <v>0</v>
      </c>
      <c r="K76" s="138">
        <v>0</v>
      </c>
    </row>
    <row r="77" spans="1:26" ht="25.5" customHeight="1" thickBot="1" x14ac:dyDescent="0.25">
      <c r="A77" s="145" t="s">
        <v>118</v>
      </c>
      <c r="B77" s="146">
        <v>6186514</v>
      </c>
      <c r="C77" s="147">
        <v>513242</v>
      </c>
      <c r="D77" s="148">
        <v>1191725</v>
      </c>
      <c r="E77" s="148">
        <v>1980393</v>
      </c>
      <c r="F77" s="148">
        <v>1813450</v>
      </c>
      <c r="G77" s="149">
        <v>687704</v>
      </c>
      <c r="H77" s="150" t="s">
        <v>53</v>
      </c>
      <c r="I77" s="151" t="s">
        <v>53</v>
      </c>
      <c r="J77" s="150" t="s">
        <v>53</v>
      </c>
      <c r="K77" s="152" t="s">
        <v>53</v>
      </c>
    </row>
    <row r="78" spans="1:26" ht="24.95" customHeight="1" thickBot="1" x14ac:dyDescent="0.25">
      <c r="A78" s="153"/>
      <c r="B78" s="154"/>
      <c r="C78" s="101"/>
      <c r="D78" s="101"/>
      <c r="E78" s="101"/>
      <c r="F78" s="101"/>
      <c r="G78" s="101"/>
    </row>
    <row r="79" spans="1:26" ht="27.75" customHeight="1" x14ac:dyDescent="0.2">
      <c r="A79" s="155" t="s">
        <v>119</v>
      </c>
      <c r="B79" s="392" t="s">
        <v>2</v>
      </c>
      <c r="C79" s="393"/>
      <c r="D79" s="394" t="s">
        <v>56</v>
      </c>
      <c r="E79" s="394"/>
      <c r="F79" s="394" t="s">
        <v>57</v>
      </c>
      <c r="G79" s="394"/>
      <c r="H79" s="394" t="s">
        <v>58</v>
      </c>
      <c r="I79" s="394"/>
      <c r="J79" s="394" t="s">
        <v>59</v>
      </c>
      <c r="K79" s="394"/>
      <c r="L79" s="394" t="s">
        <v>60</v>
      </c>
      <c r="M79" s="394"/>
      <c r="N79" s="394" t="s">
        <v>61</v>
      </c>
      <c r="O79" s="394"/>
      <c r="P79" s="394" t="s">
        <v>62</v>
      </c>
      <c r="Q79" s="394"/>
      <c r="R79" s="394" t="s">
        <v>63</v>
      </c>
      <c r="S79" s="394"/>
      <c r="T79" s="394" t="s">
        <v>64</v>
      </c>
      <c r="U79" s="394"/>
      <c r="V79" s="394" t="s">
        <v>65</v>
      </c>
      <c r="W79" s="394"/>
      <c r="X79" s="394" t="s">
        <v>66</v>
      </c>
      <c r="Y79" s="399"/>
      <c r="Z79" s="156"/>
    </row>
    <row r="80" spans="1:26" ht="42" customHeight="1" x14ac:dyDescent="0.2">
      <c r="A80" s="157" t="s">
        <v>120</v>
      </c>
      <c r="B80" s="403"/>
      <c r="C80" s="404"/>
      <c r="D80" s="400" t="s">
        <v>154</v>
      </c>
      <c r="E80" s="400"/>
      <c r="F80" s="400" t="s">
        <v>53</v>
      </c>
      <c r="G80" s="400"/>
      <c r="H80" s="400" t="s">
        <v>53</v>
      </c>
      <c r="I80" s="400"/>
      <c r="J80" s="400" t="s">
        <v>53</v>
      </c>
      <c r="K80" s="400"/>
      <c r="L80" s="400" t="s">
        <v>53</v>
      </c>
      <c r="M80" s="400"/>
      <c r="N80" s="400" t="s">
        <v>53</v>
      </c>
      <c r="O80" s="400"/>
      <c r="P80" s="400" t="s">
        <v>53</v>
      </c>
      <c r="Q80" s="400"/>
      <c r="R80" s="400" t="s">
        <v>53</v>
      </c>
      <c r="S80" s="400"/>
      <c r="T80" s="400" t="s">
        <v>53</v>
      </c>
      <c r="U80" s="400"/>
      <c r="V80" s="400" t="s">
        <v>53</v>
      </c>
      <c r="W80" s="400"/>
      <c r="X80" s="401" t="s">
        <v>53</v>
      </c>
      <c r="Y80" s="402"/>
      <c r="Z80" s="158"/>
    </row>
    <row r="81" spans="1:28" ht="25.5" customHeight="1" thickBot="1" x14ac:dyDescent="0.25">
      <c r="A81" s="159" t="s">
        <v>121</v>
      </c>
      <c r="B81" s="406"/>
      <c r="C81" s="408"/>
      <c r="D81" s="405">
        <v>0.44</v>
      </c>
      <c r="E81" s="405"/>
      <c r="F81" s="405" t="s">
        <v>53</v>
      </c>
      <c r="G81" s="405"/>
      <c r="H81" s="405" t="s">
        <v>53</v>
      </c>
      <c r="I81" s="405"/>
      <c r="J81" s="405" t="s">
        <v>53</v>
      </c>
      <c r="K81" s="405"/>
      <c r="L81" s="405" t="s">
        <v>53</v>
      </c>
      <c r="M81" s="405"/>
      <c r="N81" s="405" t="s">
        <v>53</v>
      </c>
      <c r="O81" s="405"/>
      <c r="P81" s="405" t="s">
        <v>53</v>
      </c>
      <c r="Q81" s="405"/>
      <c r="R81" s="405" t="s">
        <v>53</v>
      </c>
      <c r="S81" s="405"/>
      <c r="T81" s="405" t="s">
        <v>53</v>
      </c>
      <c r="U81" s="405"/>
      <c r="V81" s="405" t="s">
        <v>53</v>
      </c>
      <c r="W81" s="405"/>
      <c r="X81" s="406" t="s">
        <v>53</v>
      </c>
      <c r="Y81" s="407"/>
      <c r="Z81" s="158"/>
      <c r="AA81" s="50"/>
      <c r="AB81" s="50"/>
    </row>
    <row r="82" spans="1:28" ht="25.5" customHeight="1" x14ac:dyDescent="0.2">
      <c r="A82" s="160" t="s">
        <v>122</v>
      </c>
      <c r="B82" s="412">
        <v>3076189</v>
      </c>
      <c r="C82" s="412"/>
      <c r="D82" s="412">
        <v>3076189</v>
      </c>
      <c r="E82" s="412"/>
      <c r="F82" s="412">
        <v>0</v>
      </c>
      <c r="G82" s="412"/>
      <c r="H82" s="412">
        <v>0</v>
      </c>
      <c r="I82" s="412"/>
      <c r="J82" s="412">
        <v>0</v>
      </c>
      <c r="K82" s="412"/>
      <c r="L82" s="412">
        <v>0</v>
      </c>
      <c r="M82" s="412"/>
      <c r="N82" s="412">
        <v>0</v>
      </c>
      <c r="O82" s="412"/>
      <c r="P82" s="412">
        <v>0</v>
      </c>
      <c r="Q82" s="412"/>
      <c r="R82" s="412">
        <v>0</v>
      </c>
      <c r="S82" s="412"/>
      <c r="T82" s="412">
        <v>0</v>
      </c>
      <c r="U82" s="412"/>
      <c r="V82" s="413">
        <v>0</v>
      </c>
      <c r="W82" s="414"/>
      <c r="X82" s="413">
        <v>0</v>
      </c>
      <c r="Y82" s="415"/>
      <c r="Z82" s="161"/>
      <c r="AA82" s="409"/>
      <c r="AB82" s="409"/>
    </row>
    <row r="83" spans="1:28" ht="25.5" customHeight="1" thickBot="1" x14ac:dyDescent="0.25">
      <c r="A83" s="162" t="s">
        <v>123</v>
      </c>
      <c r="B83" s="410">
        <v>1220000</v>
      </c>
      <c r="C83" s="410"/>
      <c r="D83" s="411">
        <v>1220000</v>
      </c>
      <c r="E83" s="411"/>
      <c r="F83" s="411">
        <v>0</v>
      </c>
      <c r="G83" s="411"/>
      <c r="H83" s="411">
        <v>0</v>
      </c>
      <c r="I83" s="411"/>
      <c r="J83" s="411">
        <v>0</v>
      </c>
      <c r="K83" s="411"/>
      <c r="L83" s="411">
        <v>0</v>
      </c>
      <c r="M83" s="411"/>
      <c r="N83" s="411">
        <v>0</v>
      </c>
      <c r="O83" s="411"/>
      <c r="P83" s="411">
        <v>0</v>
      </c>
      <c r="Q83" s="411"/>
      <c r="R83" s="411">
        <v>0</v>
      </c>
      <c r="S83" s="411"/>
      <c r="T83" s="411">
        <v>0</v>
      </c>
      <c r="U83" s="411"/>
      <c r="V83" s="416">
        <v>0</v>
      </c>
      <c r="W83" s="417"/>
      <c r="X83" s="416">
        <v>0</v>
      </c>
      <c r="Y83" s="418"/>
      <c r="Z83" s="161"/>
      <c r="AA83" s="409"/>
      <c r="AB83" s="409"/>
    </row>
    <row r="84" spans="1:28" ht="25.5" customHeight="1" x14ac:dyDescent="0.2">
      <c r="A84" s="163" t="s">
        <v>90</v>
      </c>
      <c r="B84" s="419">
        <v>4296189</v>
      </c>
      <c r="C84" s="419"/>
      <c r="D84" s="419">
        <v>4296189</v>
      </c>
      <c r="E84" s="419"/>
      <c r="F84" s="419">
        <v>0</v>
      </c>
      <c r="G84" s="419"/>
      <c r="H84" s="419">
        <v>0</v>
      </c>
      <c r="I84" s="419"/>
      <c r="J84" s="419">
        <v>0</v>
      </c>
      <c r="K84" s="419"/>
      <c r="L84" s="419">
        <v>0</v>
      </c>
      <c r="M84" s="419"/>
      <c r="N84" s="419">
        <v>0</v>
      </c>
      <c r="O84" s="419"/>
      <c r="P84" s="419">
        <v>0</v>
      </c>
      <c r="Q84" s="419"/>
      <c r="R84" s="419">
        <v>0</v>
      </c>
      <c r="S84" s="419"/>
      <c r="T84" s="419">
        <v>0</v>
      </c>
      <c r="U84" s="419"/>
      <c r="V84" s="419">
        <v>0</v>
      </c>
      <c r="W84" s="419"/>
      <c r="X84" s="419">
        <v>0</v>
      </c>
      <c r="Y84" s="422"/>
      <c r="Z84" s="164"/>
      <c r="AA84" s="421"/>
      <c r="AB84" s="421"/>
    </row>
    <row r="85" spans="1:28" ht="25.5" customHeight="1" thickBot="1" x14ac:dyDescent="0.25">
      <c r="A85" s="159" t="s">
        <v>117</v>
      </c>
      <c r="B85" s="411">
        <v>1890324</v>
      </c>
      <c r="C85" s="411"/>
      <c r="D85" s="411">
        <v>1890324</v>
      </c>
      <c r="E85" s="411"/>
      <c r="F85" s="411" t="s">
        <v>53</v>
      </c>
      <c r="G85" s="411"/>
      <c r="H85" s="411" t="s">
        <v>53</v>
      </c>
      <c r="I85" s="411"/>
      <c r="J85" s="411" t="s">
        <v>53</v>
      </c>
      <c r="K85" s="411"/>
      <c r="L85" s="411" t="s">
        <v>53</v>
      </c>
      <c r="M85" s="411"/>
      <c r="N85" s="411" t="s">
        <v>53</v>
      </c>
      <c r="O85" s="411"/>
      <c r="P85" s="411" t="s">
        <v>53</v>
      </c>
      <c r="Q85" s="411"/>
      <c r="R85" s="411" t="s">
        <v>53</v>
      </c>
      <c r="S85" s="411"/>
      <c r="T85" s="411" t="s">
        <v>53</v>
      </c>
      <c r="U85" s="411"/>
      <c r="V85" s="411" t="s">
        <v>53</v>
      </c>
      <c r="W85" s="411"/>
      <c r="X85" s="416" t="s">
        <v>53</v>
      </c>
      <c r="Y85" s="418"/>
      <c r="Z85" s="164"/>
      <c r="AA85" s="421"/>
      <c r="AB85" s="421"/>
    </row>
    <row r="86" spans="1:28" ht="25.5" customHeight="1" thickBot="1" x14ac:dyDescent="0.25">
      <c r="A86" s="165" t="s">
        <v>118</v>
      </c>
      <c r="B86" s="420">
        <v>6186513</v>
      </c>
      <c r="C86" s="420"/>
      <c r="D86" s="420">
        <v>6186513</v>
      </c>
      <c r="E86" s="420"/>
      <c r="F86" s="420">
        <v>0</v>
      </c>
      <c r="G86" s="420"/>
      <c r="H86" s="420">
        <v>0</v>
      </c>
      <c r="I86" s="420"/>
      <c r="J86" s="420">
        <v>0</v>
      </c>
      <c r="K86" s="420"/>
      <c r="L86" s="420">
        <v>0</v>
      </c>
      <c r="M86" s="420"/>
      <c r="N86" s="420">
        <v>0</v>
      </c>
      <c r="O86" s="420"/>
      <c r="P86" s="420">
        <v>0</v>
      </c>
      <c r="Q86" s="420"/>
      <c r="R86" s="420">
        <v>0</v>
      </c>
      <c r="S86" s="420"/>
      <c r="T86" s="420">
        <v>0</v>
      </c>
      <c r="U86" s="420"/>
      <c r="V86" s="420">
        <v>0</v>
      </c>
      <c r="W86" s="420"/>
      <c r="X86" s="420">
        <v>0</v>
      </c>
      <c r="Y86" s="423"/>
      <c r="Z86" s="164"/>
      <c r="AA86" s="421"/>
      <c r="AB86" s="421"/>
    </row>
    <row r="87" spans="1:28" x14ac:dyDescent="0.2">
      <c r="A87" s="176"/>
      <c r="B87" s="177"/>
      <c r="AA87" s="50"/>
      <c r="AB87" s="50"/>
    </row>
    <row r="88" spans="1:28" x14ac:dyDescent="0.2">
      <c r="A88" s="176"/>
      <c r="B88" s="178"/>
      <c r="AA88" s="50"/>
      <c r="AB88" s="50"/>
    </row>
    <row r="89" spans="1:28" ht="16.5" customHeight="1" x14ac:dyDescent="0.2">
      <c r="A89" s="153"/>
      <c r="B89" s="154"/>
    </row>
    <row r="91" spans="1:28" x14ac:dyDescent="0.2">
      <c r="A91" s="48"/>
      <c r="B91" s="48"/>
      <c r="D91" s="48"/>
      <c r="E91" s="48"/>
      <c r="F91" s="48"/>
      <c r="G91" s="48"/>
      <c r="H91" s="48"/>
    </row>
    <row r="92" spans="1:28" x14ac:dyDescent="0.2">
      <c r="A92" s="179"/>
      <c r="B92" s="180"/>
      <c r="D92" s="260"/>
      <c r="E92" s="260"/>
      <c r="F92" s="260"/>
      <c r="G92" s="260"/>
      <c r="H92" s="181"/>
    </row>
    <row r="93" spans="1:28" x14ac:dyDescent="0.2">
      <c r="A93" s="179"/>
      <c r="B93" s="180"/>
      <c r="D93" s="260"/>
      <c r="E93" s="260"/>
      <c r="F93" s="260"/>
      <c r="G93" s="260"/>
      <c r="H93" s="181"/>
    </row>
    <row r="94" spans="1:28" x14ac:dyDescent="0.2">
      <c r="A94" s="179"/>
      <c r="B94" s="180"/>
      <c r="D94" s="260"/>
      <c r="E94" s="260"/>
      <c r="F94" s="260"/>
      <c r="G94" s="260"/>
      <c r="H94" s="181"/>
    </row>
    <row r="95" spans="1:28" x14ac:dyDescent="0.2">
      <c r="A95" s="182"/>
      <c r="B95" s="180"/>
      <c r="D95" s="260"/>
      <c r="E95" s="260"/>
      <c r="F95" s="260"/>
      <c r="G95" s="260"/>
      <c r="H95" s="181"/>
    </row>
    <row r="96" spans="1:28" x14ac:dyDescent="0.2">
      <c r="A96" s="182"/>
      <c r="B96" s="180"/>
      <c r="D96" s="260"/>
      <c r="E96" s="260"/>
      <c r="F96" s="260"/>
      <c r="G96" s="260"/>
      <c r="H96" s="181"/>
    </row>
    <row r="97" spans="1:8" x14ac:dyDescent="0.2">
      <c r="A97" s="182"/>
      <c r="B97" s="180"/>
      <c r="D97" s="260"/>
      <c r="E97" s="260"/>
      <c r="F97" s="260"/>
      <c r="G97" s="260"/>
      <c r="H97" s="181"/>
    </row>
    <row r="98" spans="1:8" x14ac:dyDescent="0.2">
      <c r="A98" s="182"/>
      <c r="B98" s="183"/>
      <c r="D98" s="260"/>
      <c r="E98" s="260"/>
      <c r="F98" s="260"/>
      <c r="G98" s="260"/>
      <c r="H98" s="181"/>
    </row>
    <row r="99" spans="1:8" x14ac:dyDescent="0.2">
      <c r="A99" s="182"/>
      <c r="B99" s="184"/>
      <c r="D99" s="260"/>
      <c r="E99" s="260"/>
      <c r="F99" s="260"/>
      <c r="G99" s="260"/>
      <c r="H99" s="181"/>
    </row>
    <row r="100" spans="1:8" x14ac:dyDescent="0.2">
      <c r="D100" s="260"/>
      <c r="E100" s="260"/>
      <c r="F100" s="260"/>
      <c r="G100" s="260"/>
      <c r="H100" s="181"/>
    </row>
    <row r="101" spans="1:8" x14ac:dyDescent="0.2">
      <c r="D101" s="40"/>
      <c r="E101" s="40"/>
      <c r="F101" s="40"/>
      <c r="G101" s="40"/>
      <c r="H101" s="40"/>
    </row>
    <row r="102" spans="1:8" x14ac:dyDescent="0.2">
      <c r="D102" s="40"/>
      <c r="E102" s="40"/>
      <c r="F102" s="40"/>
      <c r="G102" s="40"/>
      <c r="H102" s="40"/>
    </row>
    <row r="103" spans="1:8" x14ac:dyDescent="0.2">
      <c r="D103" s="40"/>
      <c r="E103" s="40"/>
      <c r="F103" s="40"/>
      <c r="G103" s="40"/>
      <c r="H103" s="40"/>
    </row>
    <row r="108" spans="1:8" x14ac:dyDescent="0.2">
      <c r="A108" s="185"/>
      <c r="B108" s="185"/>
    </row>
    <row r="109" spans="1:8" x14ac:dyDescent="0.2">
      <c r="A109" s="176"/>
      <c r="B109" s="177"/>
      <c r="C109" s="186"/>
      <c r="D109" s="186"/>
      <c r="E109" s="186"/>
      <c r="F109" s="186"/>
      <c r="G109" s="186"/>
    </row>
    <row r="110" spans="1:8" x14ac:dyDescent="0.2">
      <c r="A110" s="176"/>
      <c r="B110" s="177"/>
      <c r="C110" s="177"/>
      <c r="D110" s="177"/>
      <c r="E110" s="177"/>
      <c r="F110" s="177"/>
      <c r="G110" s="177"/>
    </row>
    <row r="111" spans="1:8" x14ac:dyDescent="0.2">
      <c r="A111" s="176"/>
      <c r="B111" s="177"/>
      <c r="C111" s="177"/>
      <c r="D111" s="177"/>
      <c r="E111" s="177"/>
      <c r="F111" s="177"/>
      <c r="G111" s="177"/>
    </row>
    <row r="112" spans="1:8" x14ac:dyDescent="0.2">
      <c r="A112" s="176"/>
      <c r="B112" s="177"/>
      <c r="C112" s="177"/>
      <c r="D112" s="177"/>
      <c r="E112" s="177"/>
      <c r="F112" s="177"/>
      <c r="G112" s="177"/>
    </row>
    <row r="113" spans="1:7" x14ac:dyDescent="0.2">
      <c r="A113" s="176"/>
      <c r="B113" s="177"/>
      <c r="C113" s="177"/>
      <c r="D113" s="177"/>
      <c r="E113" s="177"/>
      <c r="F113" s="177"/>
      <c r="G113" s="177"/>
    </row>
    <row r="114" spans="1:7" x14ac:dyDescent="0.2">
      <c r="A114" s="176"/>
      <c r="B114" s="177"/>
      <c r="C114" s="177"/>
      <c r="D114" s="177"/>
      <c r="E114" s="177"/>
      <c r="F114" s="177"/>
      <c r="G114" s="177"/>
    </row>
    <row r="115" spans="1:7" x14ac:dyDescent="0.2">
      <c r="A115" s="176"/>
      <c r="B115" s="177"/>
      <c r="C115" s="177"/>
      <c r="D115" s="177"/>
      <c r="E115" s="177"/>
      <c r="F115" s="177"/>
      <c r="G115" s="177"/>
    </row>
    <row r="116" spans="1:7" x14ac:dyDescent="0.2">
      <c r="A116" s="176"/>
      <c r="B116" s="177"/>
      <c r="C116" s="177"/>
      <c r="D116" s="177"/>
      <c r="E116" s="177"/>
      <c r="F116" s="177"/>
      <c r="G116" s="177"/>
    </row>
    <row r="117" spans="1:7" x14ac:dyDescent="0.2">
      <c r="A117" s="176"/>
      <c r="B117" s="178"/>
      <c r="C117" s="177"/>
      <c r="D117" s="177"/>
      <c r="E117" s="177"/>
      <c r="F117" s="177"/>
      <c r="G117" s="177"/>
    </row>
    <row r="118" spans="1:7" x14ac:dyDescent="0.2">
      <c r="C118" s="178"/>
      <c r="D118" s="178"/>
      <c r="E118" s="178"/>
      <c r="F118" s="178"/>
      <c r="G118" s="178"/>
    </row>
    <row r="186" spans="19:19" x14ac:dyDescent="0.2">
      <c r="S186" s="187"/>
    </row>
  </sheetData>
  <sheetProtection sheet="1" objects="1" scenarios="1"/>
  <mergeCells count="313">
    <mergeCell ref="N84:O84"/>
    <mergeCell ref="P84:Q84"/>
    <mergeCell ref="R84:S84"/>
    <mergeCell ref="T84:U84"/>
    <mergeCell ref="V84:W84"/>
    <mergeCell ref="X84:Y84"/>
    <mergeCell ref="AA86:AB86"/>
    <mergeCell ref="N86:O86"/>
    <mergeCell ref="P86:Q86"/>
    <mergeCell ref="R86:S86"/>
    <mergeCell ref="T86:U86"/>
    <mergeCell ref="V86:W86"/>
    <mergeCell ref="X86:Y86"/>
    <mergeCell ref="T85:U85"/>
    <mergeCell ref="V85:W85"/>
    <mergeCell ref="X85:Y85"/>
    <mergeCell ref="AA85:AB85"/>
    <mergeCell ref="X83:Y83"/>
    <mergeCell ref="AA83:AB83"/>
    <mergeCell ref="B84:C84"/>
    <mergeCell ref="D84:E84"/>
    <mergeCell ref="F84:G84"/>
    <mergeCell ref="H84:I84"/>
    <mergeCell ref="J84:K84"/>
    <mergeCell ref="L84:M84"/>
    <mergeCell ref="B86:C86"/>
    <mergeCell ref="D86:E86"/>
    <mergeCell ref="F86:G86"/>
    <mergeCell ref="H86:I86"/>
    <mergeCell ref="J86:K86"/>
    <mergeCell ref="L86:M86"/>
    <mergeCell ref="AA84:AB84"/>
    <mergeCell ref="B85:C85"/>
    <mergeCell ref="D85:E85"/>
    <mergeCell ref="F85:G85"/>
    <mergeCell ref="H85:I85"/>
    <mergeCell ref="J85:K85"/>
    <mergeCell ref="L85:M85"/>
    <mergeCell ref="N85:O85"/>
    <mergeCell ref="P85:Q85"/>
    <mergeCell ref="R85:S85"/>
    <mergeCell ref="AA82:AB82"/>
    <mergeCell ref="B83:C83"/>
    <mergeCell ref="D83:E83"/>
    <mergeCell ref="F83:G83"/>
    <mergeCell ref="H83:I83"/>
    <mergeCell ref="J83:K83"/>
    <mergeCell ref="L83:M83"/>
    <mergeCell ref="N83:O83"/>
    <mergeCell ref="P83:Q83"/>
    <mergeCell ref="R83:S83"/>
    <mergeCell ref="N82:O82"/>
    <mergeCell ref="P82:Q82"/>
    <mergeCell ref="R82:S82"/>
    <mergeCell ref="T82:U82"/>
    <mergeCell ref="V82:W82"/>
    <mergeCell ref="X82:Y82"/>
    <mergeCell ref="B82:C82"/>
    <mergeCell ref="D82:E82"/>
    <mergeCell ref="F82:G82"/>
    <mergeCell ref="H82:I82"/>
    <mergeCell ref="J82:K82"/>
    <mergeCell ref="L82:M82"/>
    <mergeCell ref="T83:U83"/>
    <mergeCell ref="V83:W83"/>
    <mergeCell ref="N81:O81"/>
    <mergeCell ref="P81:Q81"/>
    <mergeCell ref="R81:S81"/>
    <mergeCell ref="T81:U81"/>
    <mergeCell ref="V81:W81"/>
    <mergeCell ref="X81:Y81"/>
    <mergeCell ref="B81:C81"/>
    <mergeCell ref="D81:E81"/>
    <mergeCell ref="F81:G81"/>
    <mergeCell ref="H81:I81"/>
    <mergeCell ref="J81:K81"/>
    <mergeCell ref="L81:M81"/>
    <mergeCell ref="N80:O80"/>
    <mergeCell ref="P80:Q80"/>
    <mergeCell ref="R80:S80"/>
    <mergeCell ref="T80:U80"/>
    <mergeCell ref="V80:W80"/>
    <mergeCell ref="X80:Y80"/>
    <mergeCell ref="B80:C80"/>
    <mergeCell ref="D80:E80"/>
    <mergeCell ref="F80:G80"/>
    <mergeCell ref="H80:I80"/>
    <mergeCell ref="J80:K80"/>
    <mergeCell ref="L80:M80"/>
    <mergeCell ref="B79:C79"/>
    <mergeCell ref="D79:E79"/>
    <mergeCell ref="F79:G79"/>
    <mergeCell ref="H79:I79"/>
    <mergeCell ref="J79:K79"/>
    <mergeCell ref="L79:M79"/>
    <mergeCell ref="Q54:AB54"/>
    <mergeCell ref="Q55:AB55"/>
    <mergeCell ref="Q56:AB56"/>
    <mergeCell ref="Q57:AB57"/>
    <mergeCell ref="Q58:AB58"/>
    <mergeCell ref="Q59:AB59"/>
    <mergeCell ref="N79:O79"/>
    <mergeCell ref="P79:Q79"/>
    <mergeCell ref="R79:S79"/>
    <mergeCell ref="T79:U79"/>
    <mergeCell ref="V79:W79"/>
    <mergeCell ref="X79:Y79"/>
    <mergeCell ref="Q60:AB60"/>
    <mergeCell ref="Q61:AB61"/>
    <mergeCell ref="Q62:AB62"/>
    <mergeCell ref="Q63:AB63"/>
    <mergeCell ref="F48:G48"/>
    <mergeCell ref="H48:N48"/>
    <mergeCell ref="F49:G49"/>
    <mergeCell ref="H49:N49"/>
    <mergeCell ref="D52:L52"/>
    <mergeCell ref="Q53:U53"/>
    <mergeCell ref="F45:G45"/>
    <mergeCell ref="H45:N45"/>
    <mergeCell ref="F46:G46"/>
    <mergeCell ref="H46:N46"/>
    <mergeCell ref="F47:G47"/>
    <mergeCell ref="H47:N47"/>
    <mergeCell ref="X37:AK37"/>
    <mergeCell ref="X38:AK38"/>
    <mergeCell ref="X39:AK39"/>
    <mergeCell ref="X40:AK40"/>
    <mergeCell ref="A43:N43"/>
    <mergeCell ref="F44:G44"/>
    <mergeCell ref="H44:N44"/>
    <mergeCell ref="X31:AK31"/>
    <mergeCell ref="X32:AK32"/>
    <mergeCell ref="X33:AK33"/>
    <mergeCell ref="X34:AK34"/>
    <mergeCell ref="X35:AK35"/>
    <mergeCell ref="X36:AK36"/>
    <mergeCell ref="X25:AC25"/>
    <mergeCell ref="X26:AK26"/>
    <mergeCell ref="X27:AK27"/>
    <mergeCell ref="X28:AK28"/>
    <mergeCell ref="X29:AK29"/>
    <mergeCell ref="X30:AK30"/>
    <mergeCell ref="O22:P22"/>
    <mergeCell ref="Q22:R22"/>
    <mergeCell ref="S22:T22"/>
    <mergeCell ref="U22:V22"/>
    <mergeCell ref="W22:X22"/>
    <mergeCell ref="A24:F24"/>
    <mergeCell ref="H24:P24"/>
    <mergeCell ref="R24:S24"/>
    <mergeCell ref="T24:U24"/>
    <mergeCell ref="S21:T21"/>
    <mergeCell ref="U21:V21"/>
    <mergeCell ref="W21:X21"/>
    <mergeCell ref="A22:B22"/>
    <mergeCell ref="C22:D22"/>
    <mergeCell ref="E22:F22"/>
    <mergeCell ref="G22:H22"/>
    <mergeCell ref="I22:J22"/>
    <mergeCell ref="K22:L22"/>
    <mergeCell ref="M22:N22"/>
    <mergeCell ref="A20:B20"/>
    <mergeCell ref="C20:D20"/>
    <mergeCell ref="E20:F20"/>
    <mergeCell ref="G20:H20"/>
    <mergeCell ref="I20:J20"/>
    <mergeCell ref="W20:X20"/>
    <mergeCell ref="A21:B21"/>
    <mergeCell ref="C21:D21"/>
    <mergeCell ref="E21:F21"/>
    <mergeCell ref="G21:H21"/>
    <mergeCell ref="I21:J21"/>
    <mergeCell ref="K21:L21"/>
    <mergeCell ref="M21:N21"/>
    <mergeCell ref="O21:P21"/>
    <mergeCell ref="Q21:R21"/>
    <mergeCell ref="K20:L20"/>
    <mergeCell ref="M20:N20"/>
    <mergeCell ref="O20:P20"/>
    <mergeCell ref="Q20:R20"/>
    <mergeCell ref="S20:T20"/>
    <mergeCell ref="U20:V20"/>
    <mergeCell ref="S18:T18"/>
    <mergeCell ref="U18:V18"/>
    <mergeCell ref="W18:X18"/>
    <mergeCell ref="A19:B19"/>
    <mergeCell ref="C19:D19"/>
    <mergeCell ref="E19:F19"/>
    <mergeCell ref="G19:H19"/>
    <mergeCell ref="I19:J19"/>
    <mergeCell ref="K19:L19"/>
    <mergeCell ref="M19:N19"/>
    <mergeCell ref="O19:P19"/>
    <mergeCell ref="Q19:R19"/>
    <mergeCell ref="S19:T19"/>
    <mergeCell ref="U19:V19"/>
    <mergeCell ref="W19:X19"/>
    <mergeCell ref="A18:B18"/>
    <mergeCell ref="C18:D18"/>
    <mergeCell ref="E18:F18"/>
    <mergeCell ref="G18:H18"/>
    <mergeCell ref="I18:J18"/>
    <mergeCell ref="K18:L18"/>
    <mergeCell ref="M18:N18"/>
    <mergeCell ref="O18:P18"/>
    <mergeCell ref="Q18:R18"/>
    <mergeCell ref="S16:T16"/>
    <mergeCell ref="U16:V16"/>
    <mergeCell ref="W16:X16"/>
    <mergeCell ref="A17:B17"/>
    <mergeCell ref="C17:D17"/>
    <mergeCell ref="E17:F17"/>
    <mergeCell ref="G17:H17"/>
    <mergeCell ref="I17:J17"/>
    <mergeCell ref="W17:X17"/>
    <mergeCell ref="K17:L17"/>
    <mergeCell ref="M17:N17"/>
    <mergeCell ref="O17:P17"/>
    <mergeCell ref="Q17:R17"/>
    <mergeCell ref="S17:T17"/>
    <mergeCell ref="U17:V17"/>
    <mergeCell ref="A16:B16"/>
    <mergeCell ref="C16:D16"/>
    <mergeCell ref="E16:F16"/>
    <mergeCell ref="G16:H16"/>
    <mergeCell ref="I16:J16"/>
    <mergeCell ref="K16:L16"/>
    <mergeCell ref="M16:N16"/>
    <mergeCell ref="O16:P16"/>
    <mergeCell ref="Q16:R16"/>
    <mergeCell ref="A14:B14"/>
    <mergeCell ref="C14:D14"/>
    <mergeCell ref="E14:F14"/>
    <mergeCell ref="G14:H14"/>
    <mergeCell ref="I14:J14"/>
    <mergeCell ref="W14:X14"/>
    <mergeCell ref="A15:B15"/>
    <mergeCell ref="C15:D15"/>
    <mergeCell ref="E15:F15"/>
    <mergeCell ref="G15:H15"/>
    <mergeCell ref="I15:J15"/>
    <mergeCell ref="K15:L15"/>
    <mergeCell ref="M15:N15"/>
    <mergeCell ref="O15:P15"/>
    <mergeCell ref="Q15:R15"/>
    <mergeCell ref="K14:L14"/>
    <mergeCell ref="M14:N14"/>
    <mergeCell ref="O14:P14"/>
    <mergeCell ref="Q14:R14"/>
    <mergeCell ref="S14:T14"/>
    <mergeCell ref="U14:V14"/>
    <mergeCell ref="S15:T15"/>
    <mergeCell ref="U15:V15"/>
    <mergeCell ref="W15:X15"/>
    <mergeCell ref="S12:T12"/>
    <mergeCell ref="U12:V12"/>
    <mergeCell ref="W12:X12"/>
    <mergeCell ref="A13:B13"/>
    <mergeCell ref="C13:D13"/>
    <mergeCell ref="E13:F13"/>
    <mergeCell ref="G13:H13"/>
    <mergeCell ref="I13:J13"/>
    <mergeCell ref="K13:L13"/>
    <mergeCell ref="M13:N13"/>
    <mergeCell ref="O13:P13"/>
    <mergeCell ref="Q13:R13"/>
    <mergeCell ref="S13:T13"/>
    <mergeCell ref="U13:V13"/>
    <mergeCell ref="W13:X13"/>
    <mergeCell ref="A12:B12"/>
    <mergeCell ref="C12:D12"/>
    <mergeCell ref="E12:F12"/>
    <mergeCell ref="G12:H12"/>
    <mergeCell ref="I12:J12"/>
    <mergeCell ref="K12:L12"/>
    <mergeCell ref="M12:N12"/>
    <mergeCell ref="O12:P12"/>
    <mergeCell ref="Q12:R12"/>
    <mergeCell ref="O10:P10"/>
    <mergeCell ref="Q10:R10"/>
    <mergeCell ref="S10:T10"/>
    <mergeCell ref="U10:V10"/>
    <mergeCell ref="W10:X10"/>
    <mergeCell ref="A11:B11"/>
    <mergeCell ref="C11:D11"/>
    <mergeCell ref="E11:F11"/>
    <mergeCell ref="G11:H11"/>
    <mergeCell ref="I11:J11"/>
    <mergeCell ref="C10:D10"/>
    <mergeCell ref="E10:F10"/>
    <mergeCell ref="G10:H10"/>
    <mergeCell ref="I10:J10"/>
    <mergeCell ref="K10:L10"/>
    <mergeCell ref="M10:N10"/>
    <mergeCell ref="W11:X11"/>
    <mergeCell ref="K11:L11"/>
    <mergeCell ref="M11:N11"/>
    <mergeCell ref="O11:P11"/>
    <mergeCell ref="Q11:R11"/>
    <mergeCell ref="S11:T11"/>
    <mergeCell ref="U11:V11"/>
    <mergeCell ref="A5:B5"/>
    <mergeCell ref="F5:H5"/>
    <mergeCell ref="A6:B6"/>
    <mergeCell ref="A7:B7"/>
    <mergeCell ref="A8:B8"/>
    <mergeCell ref="A9:D9"/>
    <mergeCell ref="A1:H1"/>
    <mergeCell ref="A2:H2"/>
    <mergeCell ref="A3:B3"/>
    <mergeCell ref="C3:H3"/>
    <mergeCell ref="A4:B4"/>
    <mergeCell ref="C4:H4"/>
  </mergeCells>
  <conditionalFormatting sqref="B32">
    <cfRule type="expression" dxfId="194" priority="195">
      <formula>AND(NOT(ISBLANK($A$32)),ISBLANK($B$32))</formula>
    </cfRule>
  </conditionalFormatting>
  <conditionalFormatting sqref="A32">
    <cfRule type="expression" dxfId="193" priority="194">
      <formula>AND(NOT(ISBLANK($B$32)),ISBLANK($A$32))</formula>
    </cfRule>
  </conditionalFormatting>
  <conditionalFormatting sqref="A27">
    <cfRule type="expression" dxfId="192" priority="193">
      <formula>AND(NOT(ISBLANK($B$27)),ISBLANK($A$27))</formula>
    </cfRule>
  </conditionalFormatting>
  <conditionalFormatting sqref="A28">
    <cfRule type="expression" dxfId="191" priority="192">
      <formula>AND(NOT(ISBLANK($B$28)),ISBLANK($A$28))</formula>
    </cfRule>
  </conditionalFormatting>
  <conditionalFormatting sqref="A29">
    <cfRule type="expression" dxfId="190" priority="191">
      <formula>AND(NOT(ISBLANK($B$29)),ISBLANK($A$29))</formula>
    </cfRule>
  </conditionalFormatting>
  <conditionalFormatting sqref="A30">
    <cfRule type="expression" dxfId="189" priority="190">
      <formula>AND(NOT(ISBLANK($B$30)),ISBLANK($A$30))</formula>
    </cfRule>
  </conditionalFormatting>
  <conditionalFormatting sqref="A31">
    <cfRule type="expression" dxfId="188" priority="189">
      <formula>AND(NOT(ISBLANK($B$31)),ISBLANK($A$31))</formula>
    </cfRule>
  </conditionalFormatting>
  <conditionalFormatting sqref="A33">
    <cfRule type="expression" dxfId="187" priority="188">
      <formula>AND(NOT(ISBLANK($B$33)),ISBLANK($A$33))</formula>
    </cfRule>
  </conditionalFormatting>
  <conditionalFormatting sqref="A34">
    <cfRule type="expression" dxfId="186" priority="187">
      <formula>AND(NOT(ISBLANK($B$34)),ISBLANK($A$34))</formula>
    </cfRule>
  </conditionalFormatting>
  <conditionalFormatting sqref="A35">
    <cfRule type="expression" dxfId="185" priority="186">
      <formula>AND(NOT(ISBLANK($B$35)),ISBLANK($A$35))</formula>
    </cfRule>
  </conditionalFormatting>
  <conditionalFormatting sqref="A36">
    <cfRule type="expression" dxfId="184" priority="185">
      <formula>AND(NOT(ISBLANK($B$36)),ISBLANK($A$36))</formula>
    </cfRule>
  </conditionalFormatting>
  <conditionalFormatting sqref="A37">
    <cfRule type="expression" dxfId="183" priority="184">
      <formula>AND(NOT(ISBLANK($B$37)),ISBLANK($A$37))</formula>
    </cfRule>
  </conditionalFormatting>
  <conditionalFormatting sqref="A38">
    <cfRule type="expression" dxfId="182" priority="183">
      <formula>AND(NOT(ISBLANK($B$38)),ISBLANK($A$38))</formula>
    </cfRule>
  </conditionalFormatting>
  <conditionalFormatting sqref="A39">
    <cfRule type="expression" dxfId="181" priority="182">
      <formula>AND(NOT(ISBLANK($B$39)),ISBLANK($A$39))</formula>
    </cfRule>
  </conditionalFormatting>
  <conditionalFormatting sqref="A40">
    <cfRule type="expression" dxfId="180" priority="181">
      <formula>AND(NOT(ISBLANK($B$40)),ISBLANK($A$40))</formula>
    </cfRule>
  </conditionalFormatting>
  <conditionalFormatting sqref="B26">
    <cfRule type="expression" dxfId="179" priority="180">
      <formula>ISBLANK($B$26)</formula>
    </cfRule>
  </conditionalFormatting>
  <conditionalFormatting sqref="B27">
    <cfRule type="expression" dxfId="178" priority="179">
      <formula>AND(NOT(ISBLANK($A$27)),ISBLANK($B$27))</formula>
    </cfRule>
  </conditionalFormatting>
  <conditionalFormatting sqref="B28">
    <cfRule type="expression" dxfId="177" priority="178">
      <formula>AND(NOT(ISBLANK($A$28)),ISBLANK($B$28))</formula>
    </cfRule>
  </conditionalFormatting>
  <conditionalFormatting sqref="B29">
    <cfRule type="expression" dxfId="176" priority="177">
      <formula>AND(NOT(ISBLANK($A$29)),ISBLANK($B$29))</formula>
    </cfRule>
  </conditionalFormatting>
  <conditionalFormatting sqref="B30">
    <cfRule type="expression" dxfId="175" priority="176">
      <formula>AND(NOT(ISBLANK($A$30)),ISBLANK($B$30))</formula>
    </cfRule>
  </conditionalFormatting>
  <conditionalFormatting sqref="B31">
    <cfRule type="expression" dxfId="174" priority="175">
      <formula>AND(NOT(ISBLANK($A$31)),ISBLANK($B$31))</formula>
    </cfRule>
  </conditionalFormatting>
  <conditionalFormatting sqref="B33">
    <cfRule type="expression" dxfId="173" priority="174">
      <formula>AND(NOT(ISBLANK($A$33)),ISBLANK($B$33))</formula>
    </cfRule>
  </conditionalFormatting>
  <conditionalFormatting sqref="B34">
    <cfRule type="expression" dxfId="172" priority="173">
      <formula>AND(NOT(ISBLANK($A$34)),ISBLANK($B$34))</formula>
    </cfRule>
  </conditionalFormatting>
  <conditionalFormatting sqref="B35">
    <cfRule type="expression" dxfId="171" priority="172">
      <formula>AND(NOT(ISBLANK($A$35)),ISBLANK($B$35))</formula>
    </cfRule>
  </conditionalFormatting>
  <conditionalFormatting sqref="B36">
    <cfRule type="expression" dxfId="170" priority="171">
      <formula>AND(NOT(ISBLANK($A$36)),ISBLANK($B$36))</formula>
    </cfRule>
  </conditionalFormatting>
  <conditionalFormatting sqref="B37">
    <cfRule type="expression" dxfId="169" priority="170">
      <formula>AND(NOT(ISBLANK($A$37)),ISBLANK($B$37))</formula>
    </cfRule>
  </conditionalFormatting>
  <conditionalFormatting sqref="B38">
    <cfRule type="expression" dxfId="168" priority="169">
      <formula>AND(NOT(ISBLANK($A$38)),ISBLANK($B$38))</formula>
    </cfRule>
  </conditionalFormatting>
  <conditionalFormatting sqref="B39">
    <cfRule type="expression" dxfId="167" priority="168">
      <formula>AND(NOT(ISBLANK($A$39)),ISBLANK($B$39))</formula>
    </cfRule>
  </conditionalFormatting>
  <conditionalFormatting sqref="B40">
    <cfRule type="expression" dxfId="166" priority="167">
      <formula>AND(NOT(ISBLANK($A$40)),ISBLANK($B$40))</formula>
    </cfRule>
  </conditionalFormatting>
  <conditionalFormatting sqref="A54">
    <cfRule type="expression" dxfId="165" priority="166">
      <formula>AND(NOT(ISBLANK($B$54)),ISBLANK($A$54))</formula>
    </cfRule>
  </conditionalFormatting>
  <conditionalFormatting sqref="A55:A58">
    <cfRule type="expression" dxfId="164" priority="165">
      <formula>AND(NOT(ISBLANK($B$55)),ISBLANK($A$55))</formula>
    </cfRule>
  </conditionalFormatting>
  <conditionalFormatting sqref="A59">
    <cfRule type="expression" dxfId="163" priority="164">
      <formula>AND(NOT(ISBLANK($B$59)),ISBLANK($A$59))</formula>
    </cfRule>
  </conditionalFormatting>
  <conditionalFormatting sqref="A60">
    <cfRule type="expression" dxfId="162" priority="163">
      <formula>AND(NOT(ISBLANK($B$60)),ISBLANK($A$60))</formula>
    </cfRule>
  </conditionalFormatting>
  <conditionalFormatting sqref="A61">
    <cfRule type="expression" dxfId="161" priority="162">
      <formula>AND(NOT(ISBLANK($B$61)),ISBLANK($A$61))</formula>
    </cfRule>
  </conditionalFormatting>
  <conditionalFormatting sqref="A62">
    <cfRule type="expression" dxfId="160" priority="161">
      <formula>AND(NOT(ISBLANK($B$62)),ISBLANK($A$62))</formula>
    </cfRule>
  </conditionalFormatting>
  <conditionalFormatting sqref="A63">
    <cfRule type="expression" dxfId="159" priority="160">
      <formula>AND(NOT(ISBLANK($B$63)),ISBLANK($A$63))</formula>
    </cfRule>
  </conditionalFormatting>
  <conditionalFormatting sqref="B54">
    <cfRule type="expression" dxfId="158" priority="159">
      <formula>AND(NOT(ISBLANK($A$54)),ISBLANK($B$54))</formula>
    </cfRule>
  </conditionalFormatting>
  <conditionalFormatting sqref="B55:B58">
    <cfRule type="expression" dxfId="157" priority="158">
      <formula>AND(NOT(ISBLANK($A$55)),ISBLANK($B$55))</formula>
    </cfRule>
  </conditionalFormatting>
  <conditionalFormatting sqref="B59">
    <cfRule type="expression" dxfId="156" priority="157">
      <formula>AND(NOT(ISBLANK($A$59)),ISBLANK($B$59))</formula>
    </cfRule>
  </conditionalFormatting>
  <conditionalFormatting sqref="B60">
    <cfRule type="expression" dxfId="155" priority="156">
      <formula>AND(NOT(ISBLANK($A$60)),ISBLANK($B$60))</formula>
    </cfRule>
  </conditionalFormatting>
  <conditionalFormatting sqref="B61">
    <cfRule type="expression" dxfId="154" priority="155">
      <formula>AND(NOT(ISBLANK($A$61)),ISBLANK($B$61))</formula>
    </cfRule>
  </conditionalFormatting>
  <conditionalFormatting sqref="B62">
    <cfRule type="expression" dxfId="153" priority="154">
      <formula>AND(NOT(ISBLANK($A$62)),ISBLANK($B$62))</formula>
    </cfRule>
  </conditionalFormatting>
  <conditionalFormatting sqref="B63">
    <cfRule type="expression" dxfId="152" priority="153">
      <formula>AND(NOT(ISBLANK($A$63)),ISBLANK($B$63))</formula>
    </cfRule>
  </conditionalFormatting>
  <conditionalFormatting sqref="A48:D48 F48:H48">
    <cfRule type="expression" dxfId="151" priority="152">
      <formula>NOT(4&lt;=AntalPost)</formula>
    </cfRule>
  </conditionalFormatting>
  <conditionalFormatting sqref="A47:B47 F47:H47 D47">
    <cfRule type="expression" dxfId="150" priority="151">
      <formula>NOT(3&lt;=AntalPost)</formula>
    </cfRule>
  </conditionalFormatting>
  <conditionalFormatting sqref="A49:D49 F49:H49">
    <cfRule type="expression" dxfId="149" priority="150">
      <formula>NOT(5&lt;=AntalPost)</formula>
    </cfRule>
  </conditionalFormatting>
  <conditionalFormatting sqref="A46:D46 F46:H46">
    <cfRule type="expression" dxfId="148" priority="149">
      <formula>NOT(2&lt;=AntalPost)</formula>
    </cfRule>
  </conditionalFormatting>
  <conditionalFormatting sqref="B45:H45 E46:E49">
    <cfRule type="expression" dxfId="147" priority="148">
      <formula>NOT(1&lt;=AntalPost)</formula>
    </cfRule>
  </conditionalFormatting>
  <conditionalFormatting sqref="C6">
    <cfRule type="expression" dxfId="146" priority="147">
      <formula>ISBLANK($C$6)</formula>
    </cfRule>
  </conditionalFormatting>
  <conditionalFormatting sqref="C7">
    <cfRule type="expression" dxfId="145" priority="146">
      <formula>ISBLANK($C$7)</formula>
    </cfRule>
  </conditionalFormatting>
  <conditionalFormatting sqref="H26:N40">
    <cfRule type="expression" dxfId="144" priority="13">
      <formula>AND(NOT(ISBLANK(H26)),OR(VALUE(H$25)&lt;YEAR(ProjektStart),VALUE(H$25)&gt;YEAR(ProjektSlut)))</formula>
    </cfRule>
    <cfRule type="expression" dxfId="143" priority="145">
      <formula>OR(VALUE(H$25)&lt;YEAR(ProjektStart),VALUE(H$25)&gt;YEAR(ProjektSlut))</formula>
    </cfRule>
  </conditionalFormatting>
  <conditionalFormatting sqref="D54:J63">
    <cfRule type="expression" dxfId="142" priority="14">
      <formula>AND(NOT(ISBLANK(D54)),OR(VALUE(D$53)&lt;YEAR(ProjektStart),VALUE(D$53)&gt;YEAR(ProjektSlut)))</formula>
    </cfRule>
    <cfRule type="expression" dxfId="141" priority="144">
      <formula>OR(VALUE(D$53)&lt;YEAR(ProjektStart),VALUE(D$53)&gt;YEAR(ProjektSlut))</formula>
    </cfRule>
  </conditionalFormatting>
  <conditionalFormatting sqref="C4:H4">
    <cfRule type="expression" dxfId="140" priority="143">
      <formula>ISBLANK($C$4)</formula>
    </cfRule>
  </conditionalFormatting>
  <conditionalFormatting sqref="D5">
    <cfRule type="expression" dxfId="139" priority="142">
      <formula>ISBLANK($D$5)</formula>
    </cfRule>
  </conditionalFormatting>
  <conditionalFormatting sqref="F5:H5">
    <cfRule type="expression" dxfId="138" priority="141">
      <formula>ISBLANK($F$5)</formula>
    </cfRule>
  </conditionalFormatting>
  <conditionalFormatting sqref="C11:D11">
    <cfRule type="expression" dxfId="137" priority="140">
      <formula>$C$11=""</formula>
    </cfRule>
  </conditionalFormatting>
  <conditionalFormatting sqref="E12:F12">
    <cfRule type="expression" dxfId="136" priority="139">
      <formula>$E$12=""</formula>
    </cfRule>
  </conditionalFormatting>
  <conditionalFormatting sqref="C14:D14">
    <cfRule type="expression" dxfId="135" priority="138">
      <formula>$C$14=""</formula>
    </cfRule>
  </conditionalFormatting>
  <conditionalFormatting sqref="C17:D17">
    <cfRule type="expression" dxfId="134" priority="137">
      <formula>$C$17=""</formula>
    </cfRule>
  </conditionalFormatting>
  <conditionalFormatting sqref="C19:D19">
    <cfRule type="expression" dxfId="133" priority="136">
      <formula>$C$19=""</formula>
    </cfRule>
  </conditionalFormatting>
  <conditionalFormatting sqref="C20:D20">
    <cfRule type="expression" dxfId="132" priority="135">
      <formula>$C$20=""</formula>
    </cfRule>
  </conditionalFormatting>
  <conditionalFormatting sqref="C21:D21">
    <cfRule type="expression" dxfId="131" priority="134">
      <formula>$C$21=""</formula>
    </cfRule>
  </conditionalFormatting>
  <conditionalFormatting sqref="C12 C14:C15 C17:C22">
    <cfRule type="expression" dxfId="130" priority="28">
      <formula>IFERROR(VLOOKUP($C$11, INDIRECT("InstitutionerTabel"), 1, FALSE), "")&lt;&gt;""</formula>
    </cfRule>
  </conditionalFormatting>
  <conditionalFormatting sqref="E11:F11">
    <cfRule type="expression" dxfId="129" priority="132">
      <formula>$E$11=""</formula>
    </cfRule>
  </conditionalFormatting>
  <conditionalFormatting sqref="E14:F14">
    <cfRule type="expression" dxfId="128" priority="131">
      <formula>$E$14=""</formula>
    </cfRule>
  </conditionalFormatting>
  <conditionalFormatting sqref="E17:F17">
    <cfRule type="expression" dxfId="127" priority="130">
      <formula>$E$17=""</formula>
    </cfRule>
  </conditionalFormatting>
  <conditionalFormatting sqref="E19:F19">
    <cfRule type="expression" dxfId="126" priority="129">
      <formula>$E$19=""</formula>
    </cfRule>
  </conditionalFormatting>
  <conditionalFormatting sqref="E20:F20">
    <cfRule type="expression" dxfId="125" priority="128">
      <formula>$E$20=""</formula>
    </cfRule>
  </conditionalFormatting>
  <conditionalFormatting sqref="E21:F21">
    <cfRule type="expression" dxfId="124" priority="127">
      <formula>$E$21=""</formula>
    </cfRule>
  </conditionalFormatting>
  <conditionalFormatting sqref="E14:E15 E17:E22">
    <cfRule type="expression" dxfId="123" priority="32">
      <formula>IFERROR(VLOOKUP($E$11, INDIRECT("InstitutionerTabel"), 1, FALSE), "")&lt;&gt;""</formula>
    </cfRule>
  </conditionalFormatting>
  <conditionalFormatting sqref="G11:H11">
    <cfRule type="expression" dxfId="122" priority="125">
      <formula>$G$11=""</formula>
    </cfRule>
  </conditionalFormatting>
  <conditionalFormatting sqref="G14:H14">
    <cfRule type="expression" dxfId="121" priority="124">
      <formula>$G$14=""</formula>
    </cfRule>
  </conditionalFormatting>
  <conditionalFormatting sqref="G17:H17">
    <cfRule type="expression" dxfId="120" priority="123">
      <formula>$G$17=""</formula>
    </cfRule>
  </conditionalFormatting>
  <conditionalFormatting sqref="G19:H19">
    <cfRule type="expression" dxfId="119" priority="122">
      <formula>$G$19=""</formula>
    </cfRule>
  </conditionalFormatting>
  <conditionalFormatting sqref="G20:H20">
    <cfRule type="expression" dxfId="118" priority="121">
      <formula>$G$20=""</formula>
    </cfRule>
  </conditionalFormatting>
  <conditionalFormatting sqref="G21:H21">
    <cfRule type="expression" dxfId="117" priority="120">
      <formula>$G$21=""</formula>
    </cfRule>
  </conditionalFormatting>
  <conditionalFormatting sqref="I11:J11">
    <cfRule type="expression" dxfId="116" priority="119">
      <formula>$I$11=""</formula>
    </cfRule>
  </conditionalFormatting>
  <conditionalFormatting sqref="I12:J12">
    <cfRule type="expression" dxfId="115" priority="118">
      <formula>$I$12=""</formula>
    </cfRule>
  </conditionalFormatting>
  <conditionalFormatting sqref="I14:J14">
    <cfRule type="expression" dxfId="114" priority="117">
      <formula>$I$14=""</formula>
    </cfRule>
  </conditionalFormatting>
  <conditionalFormatting sqref="I17:J17">
    <cfRule type="expression" dxfId="113" priority="116">
      <formula>$I$17=""</formula>
    </cfRule>
  </conditionalFormatting>
  <conditionalFormatting sqref="I19:J19">
    <cfRule type="expression" dxfId="112" priority="115">
      <formula>$I$19=""</formula>
    </cfRule>
  </conditionalFormatting>
  <conditionalFormatting sqref="I20:J20">
    <cfRule type="expression" dxfId="111" priority="114">
      <formula>$I$20=""</formula>
    </cfRule>
  </conditionalFormatting>
  <conditionalFormatting sqref="I21:J21">
    <cfRule type="expression" dxfId="110" priority="113">
      <formula>$I$21=""</formula>
    </cfRule>
  </conditionalFormatting>
  <conditionalFormatting sqref="K11:L11">
    <cfRule type="expression" dxfId="109" priority="112">
      <formula>$K$11=""</formula>
    </cfRule>
  </conditionalFormatting>
  <conditionalFormatting sqref="K12:L12">
    <cfRule type="expression" dxfId="108" priority="111">
      <formula>$K$12=""</formula>
    </cfRule>
  </conditionalFormatting>
  <conditionalFormatting sqref="K14:L14">
    <cfRule type="expression" dxfId="107" priority="110">
      <formula>$K$14=""</formula>
    </cfRule>
  </conditionalFormatting>
  <conditionalFormatting sqref="K17:L17">
    <cfRule type="expression" dxfId="106" priority="109">
      <formula>$K$17=""</formula>
    </cfRule>
  </conditionalFormatting>
  <conditionalFormatting sqref="K19:L19">
    <cfRule type="expression" dxfId="105" priority="108">
      <formula>$K$19=""</formula>
    </cfRule>
  </conditionalFormatting>
  <conditionalFormatting sqref="K20:L20">
    <cfRule type="expression" dxfId="104" priority="107">
      <formula>$K$20=""</formula>
    </cfRule>
  </conditionalFormatting>
  <conditionalFormatting sqref="K21:L21">
    <cfRule type="expression" dxfId="103" priority="106">
      <formula>$K$21=""</formula>
    </cfRule>
  </conditionalFormatting>
  <conditionalFormatting sqref="M11:N11">
    <cfRule type="expression" dxfId="102" priority="105">
      <formula>$M$11=""</formula>
    </cfRule>
  </conditionalFormatting>
  <conditionalFormatting sqref="M12:N12">
    <cfRule type="expression" dxfId="101" priority="104">
      <formula>$M$12=""</formula>
    </cfRule>
  </conditionalFormatting>
  <conditionalFormatting sqref="M14:N14">
    <cfRule type="expression" dxfId="100" priority="103">
      <formula>$M$14=""</formula>
    </cfRule>
  </conditionalFormatting>
  <conditionalFormatting sqref="M17:N17">
    <cfRule type="expression" dxfId="99" priority="102">
      <formula>$M$17=""</formula>
    </cfRule>
  </conditionalFormatting>
  <conditionalFormatting sqref="M19:N19">
    <cfRule type="expression" dxfId="98" priority="101">
      <formula>$M$19=""</formula>
    </cfRule>
  </conditionalFormatting>
  <conditionalFormatting sqref="M20:N20">
    <cfRule type="expression" dxfId="97" priority="100">
      <formula>$M$20=""</formula>
    </cfRule>
  </conditionalFormatting>
  <conditionalFormatting sqref="M21:N21">
    <cfRule type="expression" dxfId="96" priority="99">
      <formula>$M$21=""</formula>
    </cfRule>
  </conditionalFormatting>
  <conditionalFormatting sqref="O11:P11">
    <cfRule type="expression" dxfId="95" priority="98">
      <formula>$O$11=""</formula>
    </cfRule>
  </conditionalFormatting>
  <conditionalFormatting sqref="O12:P12">
    <cfRule type="expression" dxfId="94" priority="97">
      <formula>$O$12=""</formula>
    </cfRule>
  </conditionalFormatting>
  <conditionalFormatting sqref="O14:P14">
    <cfRule type="expression" dxfId="93" priority="96">
      <formula>$O$14=""</formula>
    </cfRule>
  </conditionalFormatting>
  <conditionalFormatting sqref="O17:P17">
    <cfRule type="expression" dxfId="92" priority="95">
      <formula>$O$17=""</formula>
    </cfRule>
  </conditionalFormatting>
  <conditionalFormatting sqref="O19:P19">
    <cfRule type="expression" dxfId="91" priority="94">
      <formula>$O$19=""</formula>
    </cfRule>
  </conditionalFormatting>
  <conditionalFormatting sqref="O20:P20">
    <cfRule type="expression" dxfId="90" priority="93">
      <formula>$O$20=""</formula>
    </cfRule>
  </conditionalFormatting>
  <conditionalFormatting sqref="O21:P21">
    <cfRule type="expression" dxfId="89" priority="92">
      <formula>$O$21=""</formula>
    </cfRule>
  </conditionalFormatting>
  <conditionalFormatting sqref="Q11:R11">
    <cfRule type="expression" dxfId="88" priority="91">
      <formula>$Q$11=""</formula>
    </cfRule>
  </conditionalFormatting>
  <conditionalFormatting sqref="Q12:R12">
    <cfRule type="expression" dxfId="87" priority="90">
      <formula>$Q$12=""</formula>
    </cfRule>
  </conditionalFormatting>
  <conditionalFormatting sqref="Q14:R14">
    <cfRule type="expression" dxfId="86" priority="89">
      <formula>$Q$14=""</formula>
    </cfRule>
  </conditionalFormatting>
  <conditionalFormatting sqref="Q17:R17">
    <cfRule type="expression" dxfId="85" priority="88">
      <formula>$Q$17=""</formula>
    </cfRule>
  </conditionalFormatting>
  <conditionalFormatting sqref="Q19:R19">
    <cfRule type="expression" dxfId="84" priority="87">
      <formula>$Q$19=""</formula>
    </cfRule>
  </conditionalFormatting>
  <conditionalFormatting sqref="Q20:R20">
    <cfRule type="expression" dxfId="83" priority="86">
      <formula>$Q$20=""</formula>
    </cfRule>
  </conditionalFormatting>
  <conditionalFormatting sqref="Q21:R21">
    <cfRule type="expression" dxfId="82" priority="85">
      <formula>$Q$21=""</formula>
    </cfRule>
  </conditionalFormatting>
  <conditionalFormatting sqref="S11:T11">
    <cfRule type="expression" dxfId="81" priority="84">
      <formula>$S$11=""</formula>
    </cfRule>
  </conditionalFormatting>
  <conditionalFormatting sqref="S12:T12">
    <cfRule type="expression" dxfId="80" priority="83">
      <formula>$S$12=""</formula>
    </cfRule>
  </conditionalFormatting>
  <conditionalFormatting sqref="S14:T14">
    <cfRule type="expression" dxfId="79" priority="82">
      <formula>$S$14=""</formula>
    </cfRule>
  </conditionalFormatting>
  <conditionalFormatting sqref="S17:T17">
    <cfRule type="expression" dxfId="78" priority="81">
      <formula>$S$17=""</formula>
    </cfRule>
  </conditionalFormatting>
  <conditionalFormatting sqref="S19:T19">
    <cfRule type="expression" dxfId="77" priority="80">
      <formula>$S$19=""</formula>
    </cfRule>
  </conditionalFormatting>
  <conditionalFormatting sqref="S20:T20">
    <cfRule type="expression" dxfId="76" priority="79">
      <formula>$S$20=""</formula>
    </cfRule>
  </conditionalFormatting>
  <conditionalFormatting sqref="S21:T21">
    <cfRule type="expression" dxfId="75" priority="78">
      <formula>$S$21=""</formula>
    </cfRule>
  </conditionalFormatting>
  <conditionalFormatting sqref="U11:V11">
    <cfRule type="expression" dxfId="74" priority="77">
      <formula>$U$11=""</formula>
    </cfRule>
  </conditionalFormatting>
  <conditionalFormatting sqref="U12:V12">
    <cfRule type="expression" dxfId="73" priority="76">
      <formula>$U$12=""</formula>
    </cfRule>
  </conditionalFormatting>
  <conditionalFormatting sqref="U14:V14">
    <cfRule type="expression" dxfId="72" priority="75">
      <formula>$U$14=""</formula>
    </cfRule>
  </conditionalFormatting>
  <conditionalFormatting sqref="U17:V17">
    <cfRule type="expression" dxfId="71" priority="74">
      <formula>$U$17=""</formula>
    </cfRule>
  </conditionalFormatting>
  <conditionalFormatting sqref="U19:V19">
    <cfRule type="expression" dxfId="70" priority="73">
      <formula>$U$19=""</formula>
    </cfRule>
  </conditionalFormatting>
  <conditionalFormatting sqref="U20:V20">
    <cfRule type="expression" dxfId="69" priority="72">
      <formula>$U$20=""</formula>
    </cfRule>
  </conditionalFormatting>
  <conditionalFormatting sqref="U21:V21">
    <cfRule type="expression" dxfId="68" priority="71">
      <formula>$U$21=""</formula>
    </cfRule>
  </conditionalFormatting>
  <conditionalFormatting sqref="W11:X11">
    <cfRule type="expression" dxfId="67" priority="70">
      <formula>$W$11=""</formula>
    </cfRule>
  </conditionalFormatting>
  <conditionalFormatting sqref="W12:X12">
    <cfRule type="expression" dxfId="66" priority="69">
      <formula>$W$12=""</formula>
    </cfRule>
  </conditionalFormatting>
  <conditionalFormatting sqref="W14:X14">
    <cfRule type="expression" dxfId="65" priority="67">
      <formula>$W$14=""</formula>
    </cfRule>
  </conditionalFormatting>
  <conditionalFormatting sqref="W17:X17">
    <cfRule type="expression" dxfId="64" priority="66">
      <formula>$W$17=""</formula>
    </cfRule>
  </conditionalFormatting>
  <conditionalFormatting sqref="W19:X19">
    <cfRule type="expression" dxfId="63" priority="65">
      <formula>$W$19=""</formula>
    </cfRule>
  </conditionalFormatting>
  <conditionalFormatting sqref="W20:X20">
    <cfRule type="expression" dxfId="62" priority="64">
      <formula>$W$20=""</formula>
    </cfRule>
  </conditionalFormatting>
  <conditionalFormatting sqref="W21:X21">
    <cfRule type="expression" dxfId="61" priority="63">
      <formula>$W$21=""</formula>
    </cfRule>
  </conditionalFormatting>
  <conditionalFormatting sqref="G14:G15 G17:G22">
    <cfRule type="expression" dxfId="60" priority="33">
      <formula>IFERROR(VLOOKUP($G$11, INDIRECT("InstitutionerTabel"), 1, FALSE), "")&lt;&gt;""</formula>
    </cfRule>
  </conditionalFormatting>
  <conditionalFormatting sqref="I12 I14:J15 I17:J22">
    <cfRule type="expression" dxfId="59" priority="34">
      <formula>IFERROR(VLOOKUP($I$11, INDIRECT("InstitutionerTabel"), 1, FALSE), "")&lt;&gt;""</formula>
    </cfRule>
  </conditionalFormatting>
  <conditionalFormatting sqref="K12 K14:L15 K17:L22">
    <cfRule type="expression" dxfId="58" priority="35">
      <formula>IFERROR(VLOOKUP($K$11, INDIRECT("InstitutionerTabel"), 1, FALSE), "")&lt;&gt;""</formula>
    </cfRule>
  </conditionalFormatting>
  <conditionalFormatting sqref="M12 M14:N15 M17:N22">
    <cfRule type="expression" dxfId="57" priority="36">
      <formula>IFERROR(VLOOKUP($M$11, INDIRECT("InstitutionerTabel"), 1, FALSE), "")&lt;&gt;""</formula>
    </cfRule>
  </conditionalFormatting>
  <conditionalFormatting sqref="O12 O14:P15 O17:P22">
    <cfRule type="expression" dxfId="56" priority="37">
      <formula>IFERROR(VLOOKUP($O$11, INDIRECT("InstitutionerTabel"), 1, FALSE), "")&lt;&gt;""</formula>
    </cfRule>
  </conditionalFormatting>
  <conditionalFormatting sqref="Q12 Q14:R15 Q17:R22">
    <cfRule type="expression" dxfId="55" priority="38">
      <formula>IFERROR(VLOOKUP($Q$11, INDIRECT("InstitutionerTabel"), 1, FALSE), "")&lt;&gt;""</formula>
    </cfRule>
  </conditionalFormatting>
  <conditionalFormatting sqref="S12 S14:T15 S17:T22">
    <cfRule type="expression" dxfId="54" priority="39">
      <formula>IFERROR(VLOOKUP($S$11, INDIRECT("InstitutionerTabel"), 1, FALSE), "")&lt;&gt;""</formula>
    </cfRule>
  </conditionalFormatting>
  <conditionalFormatting sqref="U12 U14:V15 U17:V22">
    <cfRule type="expression" dxfId="53" priority="40">
      <formula>IFERROR(VLOOKUP($U$11, INDIRECT("InstitutionerTabel"), 1, FALSE), "")&lt;&gt;""</formula>
    </cfRule>
  </conditionalFormatting>
  <conditionalFormatting sqref="W12 W14:X15 W17:X22">
    <cfRule type="expression" dxfId="52" priority="41">
      <formula>IFERROR(VLOOKUP($W$11, INDIRECT("InstitutionerTabel"), 1, FALSE), "")&lt;&gt;""</formula>
    </cfRule>
  </conditionalFormatting>
  <conditionalFormatting sqref="G11:X11 G13:X22 I12:X12">
    <cfRule type="expression" dxfId="51" priority="19">
      <formula>ISBLANK($E$11)</formula>
    </cfRule>
  </conditionalFormatting>
  <conditionalFormatting sqref="I11:X22">
    <cfRule type="expression" dxfId="50" priority="20">
      <formula>ISBLANK($G$11)</formula>
    </cfRule>
  </conditionalFormatting>
  <conditionalFormatting sqref="K11:X22">
    <cfRule type="expression" dxfId="49" priority="21">
      <formula>ISBLANK($I$11)</formula>
    </cfRule>
  </conditionalFormatting>
  <conditionalFormatting sqref="M11:X22">
    <cfRule type="expression" dxfId="48" priority="22">
      <formula>ISBLANK($K$11)</formula>
    </cfRule>
  </conditionalFormatting>
  <conditionalFormatting sqref="O11:X22">
    <cfRule type="expression" dxfId="47" priority="23">
      <formula>ISBLANK($M$11)</formula>
    </cfRule>
  </conditionalFormatting>
  <conditionalFormatting sqref="Q11:X22">
    <cfRule type="expression" dxfId="46" priority="24">
      <formula>ISBLANK($O$11)</formula>
    </cfRule>
  </conditionalFormatting>
  <conditionalFormatting sqref="S11:X22">
    <cfRule type="expression" dxfId="45" priority="25">
      <formula>ISBLANK($Q$11)</formula>
    </cfRule>
  </conditionalFormatting>
  <conditionalFormatting sqref="U11:X22">
    <cfRule type="expression" dxfId="44" priority="26">
      <formula>ISBLANK($S$11)</formula>
    </cfRule>
  </conditionalFormatting>
  <conditionalFormatting sqref="W11:X22">
    <cfRule type="expression" dxfId="43" priority="27">
      <formula>ISBLANK($U$11)</formula>
    </cfRule>
  </conditionalFormatting>
  <conditionalFormatting sqref="C15:D15">
    <cfRule type="expression" dxfId="42" priority="133">
      <formula>AND(OR($C$15="",ISBLANK($C$15)),OR(LEFT($C$12,6)="Danish",$C$21="Denmark"))</formula>
    </cfRule>
  </conditionalFormatting>
  <conditionalFormatting sqref="E15:F15">
    <cfRule type="expression" dxfId="41" priority="53">
      <formula>AND(OR($E$15="",ISBLANK($E$15)),OR(LEFT($E$12,6)="Danish",$E$21="Denmark"))</formula>
    </cfRule>
  </conditionalFormatting>
  <conditionalFormatting sqref="G15:H15">
    <cfRule type="expression" dxfId="40" priority="52">
      <formula>AND(OR($G$15="",ISBLANK($G$15)),OR(LEFT($G$12,6)="Danish",$G$21="Denmark"))</formula>
    </cfRule>
  </conditionalFormatting>
  <conditionalFormatting sqref="I15:J15">
    <cfRule type="expression" dxfId="39" priority="51">
      <formula>AND(OR($I$15="",ISBLANK($I$15)),OR(LEFT($I$12,6)="Danish",$I$21="Denmark"))</formula>
    </cfRule>
  </conditionalFormatting>
  <conditionalFormatting sqref="K15:L15">
    <cfRule type="expression" dxfId="38" priority="50">
      <formula>AND(OR($K$15="",ISBLANK($K$15)),OR(LEFT($K$12,6)="Danish",$K$21="Denmark"))</formula>
    </cfRule>
  </conditionalFormatting>
  <conditionalFormatting sqref="M15:N15">
    <cfRule type="expression" dxfId="37" priority="49">
      <formula>AND(OR($M$15="",ISBLANK($M$15)),OR(LEFT($M$12,6)="Danish",$M$21="Denmark"))</formula>
    </cfRule>
  </conditionalFormatting>
  <conditionalFormatting sqref="O15:P15">
    <cfRule type="expression" dxfId="36" priority="48">
      <formula>AND(OR($O$15="",ISBLANK($O$15)),OR(LEFT($O$12,6)="Danish",$O$21="Denmark"))</formula>
    </cfRule>
  </conditionalFormatting>
  <conditionalFormatting sqref="Q15:R15">
    <cfRule type="expression" dxfId="35" priority="47">
      <formula>AND(OR($Q$15="",ISBLANK($Q$15)),OR(LEFT($Q$12,6)="Danish",$Q$21="Denmark"))</formula>
    </cfRule>
  </conditionalFormatting>
  <conditionalFormatting sqref="S15:T15">
    <cfRule type="expression" dxfId="34" priority="46">
      <formula>AND(OR($S$15="",ISBLANK($S$15)),OR(LEFT($S$12,6)="Danish",$S$21="Denmark"))</formula>
    </cfRule>
  </conditionalFormatting>
  <conditionalFormatting sqref="U15:V15">
    <cfRule type="expression" dxfId="33" priority="45">
      <formula>AND(OR($U$15="",ISBLANK($U$15)),OR(LEFT($U$12,6)="Danish",$U$21="Denmark"))</formula>
    </cfRule>
  </conditionalFormatting>
  <conditionalFormatting sqref="W15:X15">
    <cfRule type="expression" dxfId="32" priority="44">
      <formula>AND(OR($W$15="",ISBLANK($W$15)),OR(LEFT($W$12,6)="Danish",$W$21="Denmark"))</formula>
    </cfRule>
  </conditionalFormatting>
  <conditionalFormatting sqref="C14:D16">
    <cfRule type="expression" dxfId="31" priority="43">
      <formula>AND(OR(ISBLANK($C$15:$D$16),AND($C$15="",$C$16="")),OR(AND(NOT($C$21="Denmark"),NOT(ISBLANK($C$21)),NOT($C$21="")),LEFT($C$12,3)="Non"))</formula>
    </cfRule>
  </conditionalFormatting>
  <conditionalFormatting sqref="E14:F16">
    <cfRule type="expression" dxfId="30" priority="126">
      <formula>AND(OR(ISBLANK($E$15:$F$16),AND($E$15="",$E$16="")),OR(AND(NOT($E$21="Denmark"),NOT(ISBLANK($E$21)),NOT($E$21="")),LEFT($E$12,3)="Non"))</formula>
    </cfRule>
  </conditionalFormatting>
  <conditionalFormatting sqref="G14:H16">
    <cfRule type="expression" dxfId="29" priority="62">
      <formula>AND(OR(ISBLANK($G$15:$H$16),AND($G$15="",$G$16="")),OR(AND(NOT($G$21="Denmark"),NOT(ISBLANK($G$21)),NOT($G$21="")),LEFT($G$12,3)="Non"))</formula>
    </cfRule>
  </conditionalFormatting>
  <conditionalFormatting sqref="I14:J16">
    <cfRule type="expression" dxfId="28" priority="61">
      <formula>AND(OR(ISBLANK($I$15:$J$16),AND($I$15="",$I$16="")),OR(AND(NOT($I$21="Denmark"),NOT(ISBLANK($I$21)),NOT($I$21="")),LEFT($I$12,3)="Non"))</formula>
    </cfRule>
  </conditionalFormatting>
  <conditionalFormatting sqref="K14:L16">
    <cfRule type="expression" dxfId="27" priority="60">
      <formula>AND(OR(ISBLANK($K$15:$L$16),AND($K$15="",$K$16="")),OR(AND(NOT($K$21="Denmark"),NOT(ISBLANK($K$21)),NOT($K$21="")),LEFT($K$12,3)="Non"))</formula>
    </cfRule>
  </conditionalFormatting>
  <conditionalFormatting sqref="M14:N16">
    <cfRule type="expression" dxfId="26" priority="59">
      <formula>AND(OR(ISBLANK($M$15:$N$16),AND($M$15="",$M$16="")),OR(AND(NOT($M$21="Denmark"),NOT(ISBLANK($M$21)),NOT($M$21="")),LEFT($M$12,3)="Non"))</formula>
    </cfRule>
  </conditionalFormatting>
  <conditionalFormatting sqref="O14:P16">
    <cfRule type="expression" dxfId="25" priority="58">
      <formula>AND(OR(ISBLANK($O$15:$P$16),AND($O$15="",$O$16="")),OR(AND(NOT($O$21="Denmark"),NOT(ISBLANK($O$21)),NOT($O$21="")),LEFT($O$12,3)="Non"))</formula>
    </cfRule>
  </conditionalFormatting>
  <conditionalFormatting sqref="Q14:R16">
    <cfRule type="expression" dxfId="24" priority="57">
      <formula>AND(OR(ISBLANK($Q$15:$R$16),AND($Q$15="",$Q$16="")),OR(AND(NOT($Q$21="Denmark"),NOT(ISBLANK($Q$21)),NOT($Q$21="")),LEFT($Q$12,3)="Non"))</formula>
    </cfRule>
  </conditionalFormatting>
  <conditionalFormatting sqref="S14:T16">
    <cfRule type="expression" dxfId="23" priority="56">
      <formula>AND(OR(ISBLANK($S$15:$T$16),AND($S$15="",$S$16="")),OR(AND(NOT($S$21="Denmark"),NOT(ISBLANK($S$21)),NOT($S$21="")),LEFT($S$12,3)="Non"))</formula>
    </cfRule>
  </conditionalFormatting>
  <conditionalFormatting sqref="U14:V16">
    <cfRule type="expression" dxfId="22" priority="55">
      <formula>AND(OR(ISBLANK($U$15:$V$16),AND($U$15="",$U$16="")),OR(AND(NOT($U$21="Denmark"),NOT(ISBLANK($U$21)),NOT($U$21="")),LEFT($U$12,3)="Non"))</formula>
    </cfRule>
  </conditionalFormatting>
  <conditionalFormatting sqref="W14:X16">
    <cfRule type="expression" dxfId="21" priority="54">
      <formula>AND(OR(ISBLANK($W$15:$X$16),AND($W$15="",$W$16="")),OR(AND(NOT($W$21="Denmark"),NOT(ISBLANK($W$21)),NOT($W$21="")),LEFT($W$12,3)="Non"))</formula>
    </cfRule>
  </conditionalFormatting>
  <conditionalFormatting sqref="C47">
    <cfRule type="expression" dxfId="20" priority="31">
      <formula>NOT(3&lt;=AntalPost)</formula>
    </cfRule>
  </conditionalFormatting>
  <conditionalFormatting sqref="C3">
    <cfRule type="expression" dxfId="19" priority="30">
      <formula>ISBLANK($C$3)</formula>
    </cfRule>
  </conditionalFormatting>
  <conditionalFormatting sqref="B73:H77 B69:H71 B82:Y86 B67:I68 I69:I70 L67:M70 B72:I72 I73:I74 L72:M74">
    <cfRule type="cellIs" dxfId="18" priority="29" operator="equal">
      <formula>0</formula>
    </cfRule>
  </conditionalFormatting>
  <conditionalFormatting sqref="C22:D22">
    <cfRule type="expression" dxfId="17" priority="42">
      <formula>AND(OR($C$22="",ISBLANK($C$22)),OR(LEFT($C$12,3)="Non",AND(NOT($C$21="Denmark"),NOT(ISBLANK($C$21)),NOT($C$21=""))))</formula>
    </cfRule>
  </conditionalFormatting>
  <conditionalFormatting sqref="M71 M75">
    <cfRule type="cellIs" dxfId="16" priority="18" operator="equal">
      <formula>0</formula>
    </cfRule>
  </conditionalFormatting>
  <conditionalFormatting sqref="L71 L75">
    <cfRule type="cellIs" dxfId="15" priority="17" operator="equal">
      <formula>0</formula>
    </cfRule>
  </conditionalFormatting>
  <conditionalFormatting sqref="I71 I75:I77">
    <cfRule type="cellIs" dxfId="14" priority="16" operator="equal">
      <formula>0</formula>
    </cfRule>
  </conditionalFormatting>
  <conditionalFormatting sqref="AA82:AB86">
    <cfRule type="cellIs" dxfId="13" priority="15" operator="equal">
      <formula>0</formula>
    </cfRule>
  </conditionalFormatting>
  <conditionalFormatting sqref="E11:X22">
    <cfRule type="expression" dxfId="12" priority="12">
      <formula>ISBLANK($C$11)</formula>
    </cfRule>
  </conditionalFormatting>
  <conditionalFormatting sqref="C12:D12">
    <cfRule type="expression" dxfId="11" priority="11">
      <formula>$C$12=""</formula>
    </cfRule>
  </conditionalFormatting>
  <conditionalFormatting sqref="E12 E14:E15 E17:E22">
    <cfRule type="expression" dxfId="10" priority="10">
      <formula>IFERROR(VLOOKUP($E$11, INDIRECT("InstitutionerTabel"), 1, FALSE), "")&lt;&gt;""</formula>
    </cfRule>
  </conditionalFormatting>
  <conditionalFormatting sqref="G11:X22">
    <cfRule type="expression" dxfId="9" priority="9">
      <formula>ISBLANK($E$11)</formula>
    </cfRule>
  </conditionalFormatting>
  <conditionalFormatting sqref="G12 G14:G15 G17:G22">
    <cfRule type="expression" dxfId="8" priority="8">
      <formula>IFERROR(VLOOKUP($G$11, INDIRECT("InstitutionerTabel"), 1, FALSE), "")&lt;&gt;""</formula>
    </cfRule>
  </conditionalFormatting>
  <conditionalFormatting sqref="G12:H12">
    <cfRule type="expression" dxfId="7" priority="68">
      <formula>$G$12=""</formula>
    </cfRule>
  </conditionalFormatting>
  <conditionalFormatting sqref="A45">
    <cfRule type="expression" dxfId="6" priority="7">
      <formula>NOT(2&lt;=AntalPost)</formula>
    </cfRule>
  </conditionalFormatting>
  <conditionalFormatting sqref="O26:P40">
    <cfRule type="expression" dxfId="5" priority="5">
      <formula>AND(NOT(ISBLANK(O26)),OR(VALUE(O$25)&lt;YEAR(ProjektStart),VALUE(O$25)&gt;YEAR(ProjektSlut)))</formula>
    </cfRule>
    <cfRule type="expression" dxfId="4" priority="6">
      <formula>OR(VALUE(O$25)&lt;YEAR(ProjektStart),VALUE(O$25)&gt;YEAR(ProjektSlut))</formula>
    </cfRule>
  </conditionalFormatting>
  <conditionalFormatting sqref="K54:L63">
    <cfRule type="expression" dxfId="3" priority="3">
      <formula>AND(NOT(ISBLANK(K54)),OR(VALUE(K$53)&lt;YEAR(ProjektStart),VALUE(K$53)&gt;YEAR(ProjektSlut)))</formula>
    </cfRule>
    <cfRule type="expression" dxfId="2" priority="4">
      <formula>OR(VALUE(K$53)&lt;YEAR(ProjektStart),VALUE(K$53)&gt;YEAR(ProjektSlut))</formula>
    </cfRule>
  </conditionalFormatting>
  <conditionalFormatting sqref="J73:J77 J69:J71 J67:K68 K69:K70 J72:K72 K73:K74">
    <cfRule type="cellIs" dxfId="1" priority="2" operator="equal">
      <formula>0</formula>
    </cfRule>
  </conditionalFormatting>
  <conditionalFormatting sqref="K71 K75:K77">
    <cfRule type="cellIs" dxfId="0" priority="1" operator="equal">
      <formula>0</formula>
    </cfRule>
  </conditionalFormatting>
  <dataValidations count="18">
    <dataValidation type="whole" operator="greaterThanOrEqual" allowBlank="1" showInputMessage="1" showErrorMessage="1" error="You can only enter positive integers." sqref="M54:M63" xr:uid="{00000000-0002-0000-0800-000000000000}">
      <formula1>0</formula1>
    </dataValidation>
    <dataValidation type="whole" operator="greaterThanOrEqual" allowBlank="1" showInputMessage="1" showErrorMessage="1" error="You can only enter positive integers" sqref="Q26:Q40" xr:uid="{00000000-0002-0000-0800-000001000000}">
      <formula1>0</formula1>
    </dataValidation>
    <dataValidation type="textLength" operator="lessThanOrEqual" allowBlank="1" showInputMessage="1" showErrorMessage="1" error="The description must not exceed 300 characters." prompt="Add a description. Please note the description must not exceed 300 characters." sqref="H45:N49" xr:uid="{00000000-0002-0000-0800-000002000000}">
      <formula1>300</formula1>
    </dataValidation>
    <dataValidation type="list" allowBlank="1" showInputMessage="1" showErrorMessage="1" sqref="C3:H3" xr:uid="{00000000-0002-0000-0800-000003000000}">
      <formula1>INDIRECT("InstrumentTabel[Instrument]")</formula1>
    </dataValidation>
    <dataValidation type="date" operator="greaterThan" showInputMessage="1" showErrorMessage="1" errorTitle="Invalid value" error="End date cannot be blank, nor earlier than the start date." prompt="Please use the date format dd-mm-yy." sqref="C7" xr:uid="{00000000-0002-0000-0800-000004000000}">
      <formula1>C6</formula1>
    </dataValidation>
    <dataValidation type="textLength" operator="lessThanOrEqual" allowBlank="1" showInputMessage="1" showErrorMessage="1" error="The description must not exceed 300 characters." prompt="Add a description of the salary type and its relevance for your project. Please note the description must not exceed 300 characters." sqref="X26:X40" xr:uid="{00000000-0002-0000-0800-000005000000}">
      <formula1>300</formula1>
    </dataValidation>
    <dataValidation type="whole" operator="greaterThanOrEqual" allowBlank="1" showInputMessage="1" showErrorMessage="1" errorTitle="Invalid value" error="You can only enter positive integers." sqref="D45:D49 F45:G49 R26:W40 G26:P40 D54:L63 N54:P63" xr:uid="{00000000-0002-0000-0800-000006000000}">
      <formula1>0</formula1>
    </dataValidation>
    <dataValidation type="list" allowBlank="1" showInputMessage="1" showErrorMessage="1" errorTitle="Invalid value" error="Please select an institution from the dropdown menu." prompt="Select an institution from the dropdown menu." sqref="B27:B40 B54:B63" xr:uid="{00000000-0002-0000-0800-000007000000}">
      <formula1>INDIRECT("ParticipatingTabel[Participating]")</formula1>
    </dataValidation>
    <dataValidation type="list" allowBlank="1" showInputMessage="1" showErrorMessage="1" errorTitle="Invalid value" error="Please select an expense type from the dropdown menu." prompt="Select an expense type from the dropdown menu." sqref="A54:A63" xr:uid="{00000000-0002-0000-0800-000008000000}">
      <formula1>INDIRECT("OmkostningsExpenseTabel[Omkostningsart - Expense]")</formula1>
    </dataValidation>
    <dataValidation type="list" allowBlank="1" showInputMessage="1" showErrorMessage="1" errorTitle="Invalid value" error="Please select a country from the dropdown menu." prompt="Select a country from the dropdown menu." sqref="C21:X21" xr:uid="{00000000-0002-0000-0800-000009000000}">
      <formula1>INDIRECT("LandeTabel[LandUK]")</formula1>
    </dataValidation>
    <dataValidation type="textLength" operator="lessThanOrEqual" allowBlank="1" showInputMessage="1" showErrorMessage="1" error="The description must not exceed 300 characters." prompt="Add a description of the expence type and its relevance for your project. Please note the description must not exceed 300 characters." sqref="Q54:Q63" xr:uid="{00000000-0002-0000-0800-00000A000000}">
      <formula1>300</formula1>
    </dataValidation>
    <dataValidation type="list" allowBlank="1" showInputMessage="1" showErrorMessage="1" errorTitle="Invalid value" error="Please select an institution type from the dropdown menu." prompt="Select an institution type from the dropdown menu." sqref="C12:X12" xr:uid="{00000000-0002-0000-0800-00000B000000}">
      <formula1>INDIRECT("OrganisationstyperTabel[Organisationstype]")</formula1>
    </dataValidation>
    <dataValidation allowBlank="1" showInputMessage="1" showErrorMessage="1" errorTitle="Negative numbers not allowed" error="You cannot enter negative numbers in this cell." sqref="C110:G118 H73:K77 B109:B117 B87:B90 B67:C78 D67:K72 L67:M70 D73:G78 L72:M74" xr:uid="{00000000-0002-0000-0800-00000C000000}"/>
    <dataValidation type="list" allowBlank="1" showInputMessage="1" showErrorMessage="1" errorTitle="Invalid value" error="Please select a salary type from the dropdown menu." prompt="Select a salary type from the dropdown menu." sqref="A27:A40" xr:uid="{00000000-0002-0000-0800-00000D000000}">
      <formula1>INDIRECT("OmkostningsParticipantsTabel[Omkostningsart - Participant]")</formula1>
    </dataValidation>
    <dataValidation type="list" allowBlank="1" showInputMessage="1" showErrorMessage="1" sqref="A64" xr:uid="{00000000-0002-0000-0800-00000E000000}">
      <formula1>INDIRECT("OmkostningsExpenseTabel[Omkostningsart - Expense]")</formula1>
    </dataValidation>
    <dataValidation type="list" allowBlank="1" showInputMessage="1" showErrorMessage="1" errorTitle="Invalid value" error="Please select an overhead from the dropdown menu." prompt="Select an overhead from the dropdown menu." sqref="C14:X14" xr:uid="{00000000-0002-0000-0800-00000F000000}">
      <formula1>INDIRECT("OverheadTabel[Overhead]")</formula1>
    </dataValidation>
    <dataValidation type="list" allowBlank="1" showInputMessage="1" showErrorMessage="1" sqref="B64" xr:uid="{00000000-0002-0000-0800-000010000000}">
      <formula1>INDIRECT("ParticipatingTabel[Participating]")</formula1>
    </dataValidation>
    <dataValidation type="list" allowBlank="1" showInputMessage="1" prompt="Please select an institution from the dropdown menu. If the institution is not on the menu, please fill in information about the institution name, address etc." sqref="C11:X11" xr:uid="{00000000-0002-0000-0800-000011000000}">
      <formula1>INDIRECT("InstitutionerTabel[Institution]")</formula1>
    </dataValidation>
  </dataValidations>
  <hyperlinks>
    <hyperlink ref="A15" r:id="rId1" display="CVR no. (required for Danish institutions, please find no. at datacvr.virk.dk)" xr:uid="{00000000-0004-0000-0800-000000000000}"/>
    <hyperlink ref="A16" r:id="rId2" display="P no. (for use with Danish institutions, optional; also available at datacvr.virk.dk)" xr:uid="{00000000-0004-0000-0800-000001000000}"/>
  </hyperlinks>
  <pageMargins left="0.7" right="0.7" top="0.75" bottom="0.75" header="0.3" footer="0.3"/>
  <drawing r:id="rId3"/>
  <extLst>
    <ext xmlns:x14="http://schemas.microsoft.com/office/spreadsheetml/2009/9/main" uri="{CCE6A557-97BC-4b89-ADB6-D9C93CAAB3DF}">
      <x14:dataValidations xmlns:xm="http://schemas.microsoft.com/office/excel/2006/main" count="4">
        <x14:dataValidation type="custom" allowBlank="1" showInputMessage="1" showErrorMessage="1" xr:uid="{00000000-0002-0000-0800-000012000000}">
          <x14:formula1>
            <xm:f>'O:\FA_FSE\Administration, ledelse og fælles mappe\Værktøjer og skabeloner\Budgetskabeloner\DK Public\DFF\Fra E-Grant E2020\[Research projects 1&amp;2.xlsx]Validators'!#REF!</xm:f>
          </x14:formula1>
          <xm:sqref>C16:D16</xm:sqref>
        </x14:dataValidation>
        <x14:dataValidation type="custom" allowBlank="1" showInputMessage="1" showErrorMessage="1" error="Please enter a valid CVR no." xr:uid="{00000000-0002-0000-0800-000013000000}">
          <x14:formula1>
            <xm:f>'O:\FA_FSE\Administration, ledelse og fælles mappe\Værktøjer og skabeloner\Budgetskabeloner\DK Public\DFF\Fra E-Grant E2020\[Research projects 1&amp;2.xlsx]Validators'!#REF!</xm:f>
          </x14:formula1>
          <xm:sqref>C15:X15</xm:sqref>
        </x14:dataValidation>
        <x14:dataValidation type="date" operator="lessThan" allowBlank="1" showInputMessage="1" showErrorMessage="1" errorTitle="Invalid value" error="The PhD age must be before the application deadline and in date format dd-mm-yy or dd/mm/yy." prompt="Please use the date format dd-mm-yy or dd/mm/yy." xr:uid="{00000000-0002-0000-0800-00001E000000}">
          <x14:formula1>
            <xm:f>'O:\FA_FSE\Administration, ledelse og fælles mappe\Værktøjer og skabeloner\Budgetskabeloner\DK Public\DFF\Fra E-Grant E2020\[Research projects 1&amp;2.xlsx]Validators'!#REF!</xm:f>
          </x14:formula1>
          <xm:sqref>C45:C49</xm:sqref>
        </x14:dataValidation>
        <x14:dataValidation type="date" operator="greaterThanOrEqual" showInputMessage="1" showErrorMessage="1" errorTitle="Invalid value" error="Start date cannot be blank, nor be later than the end date, nor preceed the first budgettable year in the table below. Please confer the call for proposals concering the earliest and latest start date. _x000a_" prompt="Please use the date format dd-mm-yy. Please confer the call for proposals concering the earliest and latest start date." xr:uid="{00000000-0002-0000-0800-00001F000000}">
          <x14:formula1>
            <xm:f>'O:\FA_FSE\Administration, ledelse og fælles mappe\Værktøjer og skabeloner\Budgetskabeloner\DK Public\DFF\Fra E-Grant E2020\[Research projects 1&amp;2.xlsx]Validators'!#REF!</xm:f>
          </x14:formula1>
          <xm:sqref>C6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AU</vt:lpstr>
      <vt:lpstr>Partner 2</vt:lpstr>
      <vt:lpstr>Partner 3</vt:lpstr>
      <vt:lpstr>Partner 4</vt:lpstr>
      <vt:lpstr>Partner 5</vt:lpstr>
      <vt:lpstr>Lister</vt:lpstr>
      <vt:lpstr>TOTAL</vt:lpstr>
      <vt:lpstr>Budget example - FP2</vt:lpstr>
      <vt:lpstr>For E-grant - example</vt:lpstr>
      <vt:lpstr>Useful budget justifications</vt:lpstr>
    </vt:vector>
  </TitlesOfParts>
  <Company>AU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Mikkel Bjerg Kongsbak</dc:creator>
  <cp:lastModifiedBy>Andreas Krogh Krabbe</cp:lastModifiedBy>
  <dcterms:created xsi:type="dcterms:W3CDTF">2017-02-08T08:20:38Z</dcterms:created>
  <dcterms:modified xsi:type="dcterms:W3CDTF">2021-06-23T09:52:42Z</dcterms:modified>
</cp:coreProperties>
</file>